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SKEN\"/>
    </mc:Choice>
  </mc:AlternateContent>
  <xr:revisionPtr revIDLastSave="0" documentId="8_{7FF2A541-B498-4D5E-A39D-D68BD8D401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račeni plan 2024.g." sheetId="34" r:id="rId1"/>
    <sheet name="Plan 2024." sheetId="35" r:id="rId2"/>
    <sheet name="PraviPod" sheetId="7" state="hidden" r:id="rId3"/>
  </sheets>
  <definedNames>
    <definedName name="_xlnm.Print_Titles" localSheetId="1">'Plan 2024.'!$42:$43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5" l="1"/>
  <c r="E150" i="34"/>
  <c r="E151" i="34"/>
  <c r="E149" i="34"/>
  <c r="E124" i="34"/>
  <c r="E125" i="34"/>
  <c r="E78" i="34"/>
  <c r="E79" i="34"/>
  <c r="E80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5" i="34"/>
  <c r="E96" i="34"/>
  <c r="E97" i="34"/>
  <c r="E98" i="34"/>
  <c r="E100" i="34"/>
  <c r="E101" i="34"/>
  <c r="E102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1" i="34"/>
  <c r="E62" i="34"/>
  <c r="E63" i="34"/>
  <c r="E64" i="34"/>
  <c r="E67" i="34"/>
  <c r="E68" i="34"/>
  <c r="E69" i="34"/>
  <c r="E70" i="34"/>
  <c r="E71" i="34"/>
  <c r="D144" i="34"/>
  <c r="B144" i="34"/>
  <c r="C121" i="34"/>
  <c r="D121" i="34"/>
  <c r="C76" i="34"/>
  <c r="D76" i="34"/>
  <c r="C43" i="34"/>
  <c r="D43" i="34"/>
  <c r="C32" i="34"/>
  <c r="C39" i="34" s="1"/>
  <c r="C152" i="34" s="1"/>
  <c r="D32" i="34"/>
  <c r="D39" i="34" s="1"/>
  <c r="D152" i="34" s="1"/>
  <c r="C150" i="34"/>
  <c r="C149" i="34"/>
  <c r="B141" i="35"/>
  <c r="C140" i="35"/>
  <c r="B140" i="35"/>
  <c r="D137" i="35"/>
  <c r="D138" i="35"/>
  <c r="D136" i="35"/>
  <c r="C135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22" i="35"/>
  <c r="D121" i="35" s="1"/>
  <c r="D120" i="35"/>
  <c r="D119" i="35"/>
  <c r="D117" i="35"/>
  <c r="D115" i="35"/>
  <c r="D114" i="35"/>
  <c r="D140" i="35" s="1"/>
  <c r="D104" i="35"/>
  <c r="D105" i="35"/>
  <c r="D106" i="35"/>
  <c r="D107" i="35"/>
  <c r="D108" i="35"/>
  <c r="D109" i="35"/>
  <c r="D110" i="35"/>
  <c r="D111" i="35"/>
  <c r="D112" i="35"/>
  <c r="D113" i="35"/>
  <c r="D103" i="35"/>
  <c r="D100" i="35"/>
  <c r="D101" i="35"/>
  <c r="D99" i="35"/>
  <c r="D98" i="35" s="1"/>
  <c r="D95" i="35"/>
  <c r="D96" i="35"/>
  <c r="D97" i="35"/>
  <c r="D94" i="35"/>
  <c r="D84" i="35"/>
  <c r="D85" i="35"/>
  <c r="D86" i="35"/>
  <c r="D87" i="35"/>
  <c r="D88" i="35"/>
  <c r="D89" i="35"/>
  <c r="D90" i="35"/>
  <c r="D91" i="35"/>
  <c r="D92" i="35"/>
  <c r="D83" i="35"/>
  <c r="D80" i="35"/>
  <c r="D81" i="35"/>
  <c r="D79" i="35"/>
  <c r="D76" i="35"/>
  <c r="D74" i="35" s="1"/>
  <c r="D75" i="35"/>
  <c r="D70" i="35"/>
  <c r="D71" i="35"/>
  <c r="D72" i="35"/>
  <c r="D73" i="35"/>
  <c r="D69" i="35"/>
  <c r="D67" i="35"/>
  <c r="D64" i="35"/>
  <c r="D65" i="35"/>
  <c r="D66" i="35"/>
  <c r="D63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46" i="35"/>
  <c r="C121" i="35"/>
  <c r="C118" i="35"/>
  <c r="C116" i="35" s="1"/>
  <c r="C102" i="35"/>
  <c r="C98" i="35"/>
  <c r="C93" i="35"/>
  <c r="C82" i="35"/>
  <c r="C78" i="35"/>
  <c r="C74" i="35"/>
  <c r="C68" i="35"/>
  <c r="C62" i="35"/>
  <c r="C45" i="35"/>
  <c r="D35" i="35"/>
  <c r="D36" i="35"/>
  <c r="D37" i="35"/>
  <c r="D38" i="35"/>
  <c r="D39" i="35"/>
  <c r="D34" i="35"/>
  <c r="C33" i="35"/>
  <c r="C40" i="35" s="1"/>
  <c r="C139" i="35" s="1"/>
  <c r="D33" i="35"/>
  <c r="D40" i="35" s="1"/>
  <c r="D139" i="35" s="1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5" i="35"/>
  <c r="B135" i="35"/>
  <c r="C144" i="34" l="1"/>
  <c r="C153" i="34" s="1"/>
  <c r="C154" i="34" s="1"/>
  <c r="E144" i="34"/>
  <c r="D153" i="34"/>
  <c r="D154" i="34" s="1"/>
  <c r="D141" i="35"/>
  <c r="C141" i="35"/>
  <c r="D135" i="35"/>
  <c r="D118" i="35"/>
  <c r="D116" i="35" s="1"/>
  <c r="D102" i="35"/>
  <c r="D93" i="35"/>
  <c r="D82" i="35"/>
  <c r="D78" i="35"/>
  <c r="D77" i="35" s="1"/>
  <c r="D68" i="35"/>
  <c r="D62" i="35"/>
  <c r="D45" i="35"/>
  <c r="C77" i="35"/>
  <c r="D44" i="35"/>
  <c r="C44" i="35"/>
  <c r="B38" i="34"/>
  <c r="E38" i="34" s="1"/>
  <c r="B37" i="34"/>
  <c r="E37" i="34" s="1"/>
  <c r="B36" i="34"/>
  <c r="E36" i="34" s="1"/>
  <c r="B35" i="34"/>
  <c r="E35" i="34" s="1"/>
  <c r="B34" i="34"/>
  <c r="E34" i="34" s="1"/>
  <c r="B33" i="34"/>
  <c r="E33" i="34" s="1"/>
  <c r="B31" i="34"/>
  <c r="E31" i="34" s="1"/>
  <c r="B30" i="34"/>
  <c r="E30" i="34" s="1"/>
  <c r="B29" i="34"/>
  <c r="E29" i="34" s="1"/>
  <c r="B28" i="34"/>
  <c r="E28" i="34" s="1"/>
  <c r="B27" i="34"/>
  <c r="E27" i="34" s="1"/>
  <c r="B26" i="34"/>
  <c r="E26" i="34" s="1"/>
  <c r="B25" i="34"/>
  <c r="E25" i="34" s="1"/>
  <c r="B24" i="34"/>
  <c r="E24" i="34" s="1"/>
  <c r="B23" i="34"/>
  <c r="E23" i="34" s="1"/>
  <c r="B22" i="34"/>
  <c r="E22" i="34" s="1"/>
  <c r="B21" i="34"/>
  <c r="E21" i="34" s="1"/>
  <c r="B20" i="34"/>
  <c r="E20" i="34" s="1"/>
  <c r="B19" i="34"/>
  <c r="E19" i="34" s="1"/>
  <c r="B18" i="34"/>
  <c r="E18" i="34" s="1"/>
  <c r="B17" i="34"/>
  <c r="E17" i="34" s="1"/>
  <c r="B16" i="34"/>
  <c r="E16" i="34" s="1"/>
  <c r="B15" i="34"/>
  <c r="E15" i="34" s="1"/>
  <c r="B14" i="34"/>
  <c r="E14" i="34" s="1"/>
  <c r="B13" i="34"/>
  <c r="E13" i="34" s="1"/>
  <c r="B12" i="34"/>
  <c r="E12" i="34" s="1"/>
  <c r="B11" i="34"/>
  <c r="E11" i="34" s="1"/>
  <c r="B10" i="34"/>
  <c r="E10" i="34" s="1"/>
  <c r="B9" i="34"/>
  <c r="E9" i="34" s="1"/>
  <c r="B8" i="34"/>
  <c r="E8" i="34" s="1"/>
  <c r="B7" i="34"/>
  <c r="E7" i="34" s="1"/>
  <c r="B6" i="34"/>
  <c r="E6" i="34" s="1"/>
  <c r="B5" i="34"/>
  <c r="E5" i="34" s="1"/>
  <c r="B4" i="34"/>
  <c r="E4" i="34" s="1"/>
  <c r="B122" i="34"/>
  <c r="E122" i="34" s="1"/>
  <c r="B120" i="34"/>
  <c r="E120" i="34" s="1"/>
  <c r="B119" i="34"/>
  <c r="E119" i="34" s="1"/>
  <c r="B65" i="34"/>
  <c r="E65" i="34" s="1"/>
  <c r="E32" i="34" l="1"/>
  <c r="E39" i="34" s="1"/>
  <c r="E152" i="34" s="1"/>
  <c r="B62" i="35"/>
  <c r="B60" i="34" s="1"/>
  <c r="E60" i="34" s="1"/>
  <c r="C78" i="34" l="1"/>
  <c r="C79" i="34"/>
  <c r="C80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5" i="34"/>
  <c r="C96" i="34"/>
  <c r="C97" i="34"/>
  <c r="C98" i="34"/>
  <c r="C100" i="34"/>
  <c r="C101" i="34"/>
  <c r="C102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1" i="34"/>
  <c r="C62" i="34"/>
  <c r="C63" i="34"/>
  <c r="C64" i="34"/>
  <c r="C67" i="34"/>
  <c r="C68" i="34"/>
  <c r="C69" i="34"/>
  <c r="C70" i="34"/>
  <c r="C71" i="34"/>
  <c r="B45" i="35" l="1"/>
  <c r="B44" i="34" s="1"/>
  <c r="E44" i="34" s="1"/>
  <c r="B68" i="35"/>
  <c r="B66" i="34" s="1"/>
  <c r="E66" i="34" s="1"/>
  <c r="B74" i="35"/>
  <c r="B78" i="35"/>
  <c r="B77" i="34" s="1"/>
  <c r="E77" i="34" s="1"/>
  <c r="B82" i="35"/>
  <c r="B81" i="34" s="1"/>
  <c r="E81" i="34" s="1"/>
  <c r="B93" i="35"/>
  <c r="B94" i="34" s="1"/>
  <c r="E94" i="34" s="1"/>
  <c r="B98" i="35"/>
  <c r="B99" i="34" s="1"/>
  <c r="E99" i="34" s="1"/>
  <c r="B102" i="35"/>
  <c r="B103" i="34" s="1"/>
  <c r="E103" i="34" s="1"/>
  <c r="B118" i="35"/>
  <c r="B123" i="34" s="1"/>
  <c r="E123" i="34" s="1"/>
  <c r="B121" i="35"/>
  <c r="B126" i="34" s="1"/>
  <c r="E126" i="34" s="1"/>
  <c r="E76" i="34" l="1"/>
  <c r="E121" i="34"/>
  <c r="B72" i="34"/>
  <c r="E72" i="34" s="1"/>
  <c r="E43" i="34" s="1"/>
  <c r="B121" i="34"/>
  <c r="B116" i="35"/>
  <c r="B77" i="35"/>
  <c r="B44" i="35"/>
  <c r="E153" i="34" l="1"/>
  <c r="E154" i="34" s="1"/>
  <c r="B43" i="34"/>
  <c r="B76" i="34"/>
  <c r="B153" i="34" l="1"/>
  <c r="A2" i="7"/>
  <c r="B2" i="7"/>
  <c r="C2" i="7"/>
  <c r="A3" i="7"/>
  <c r="B3" i="7"/>
  <c r="C3" i="7"/>
  <c r="G3" i="7"/>
  <c r="A4" i="7"/>
  <c r="B4" i="7"/>
  <c r="C4" i="7"/>
  <c r="G4" i="7"/>
  <c r="A5" i="7"/>
  <c r="B5" i="7"/>
  <c r="C5" i="7"/>
  <c r="F5" i="7"/>
  <c r="G5" i="7"/>
  <c r="A6" i="7"/>
  <c r="B6" i="7"/>
  <c r="C6" i="7"/>
  <c r="G6" i="7"/>
  <c r="A7" i="7"/>
  <c r="B7" i="7"/>
  <c r="C7" i="7"/>
  <c r="G7" i="7"/>
  <c r="A8" i="7"/>
  <c r="B8" i="7"/>
  <c r="C8" i="7"/>
  <c r="G8" i="7"/>
  <c r="A9" i="7"/>
  <c r="B9" i="7"/>
  <c r="C9" i="7"/>
  <c r="G9" i="7"/>
  <c r="A10" i="7"/>
  <c r="B10" i="7"/>
  <c r="C10" i="7"/>
  <c r="G10" i="7"/>
  <c r="A11" i="7"/>
  <c r="B11" i="7"/>
  <c r="C11" i="7"/>
  <c r="F11" i="7" s="1"/>
  <c r="A12" i="7"/>
  <c r="B12" i="7"/>
  <c r="J12" i="7" s="1"/>
  <c r="C12" i="7"/>
  <c r="A13" i="7"/>
  <c r="F13" i="7" s="1"/>
  <c r="B13" i="7"/>
  <c r="J13" i="7" s="1"/>
  <c r="C13" i="7"/>
  <c r="A14" i="7"/>
  <c r="B14" i="7"/>
  <c r="J14" i="7" s="1"/>
  <c r="C14" i="7"/>
  <c r="A15" i="7"/>
  <c r="B15" i="7"/>
  <c r="C15" i="7"/>
  <c r="F15" i="7" s="1"/>
  <c r="A16" i="7"/>
  <c r="B16" i="7"/>
  <c r="C16" i="7"/>
  <c r="F16" i="7" s="1"/>
  <c r="A17" i="7"/>
  <c r="F17" i="7" s="1"/>
  <c r="B17" i="7"/>
  <c r="C17" i="7"/>
  <c r="J17" i="7" s="1"/>
  <c r="A18" i="7"/>
  <c r="B18" i="7"/>
  <c r="C18" i="7"/>
  <c r="G18" i="7"/>
  <c r="A19" i="7"/>
  <c r="B19" i="7"/>
  <c r="C19" i="7"/>
  <c r="A20" i="7"/>
  <c r="F20" i="7" s="1"/>
  <c r="B20" i="7"/>
  <c r="C20" i="7"/>
  <c r="G20" i="7"/>
  <c r="A21" i="7"/>
  <c r="B21" i="7"/>
  <c r="C21" i="7"/>
  <c r="G21" i="7"/>
  <c r="A22" i="7"/>
  <c r="B22" i="7"/>
  <c r="C22" i="7"/>
  <c r="G22" i="7"/>
  <c r="A23" i="7"/>
  <c r="B23" i="7"/>
  <c r="C23" i="7"/>
  <c r="G23" i="7"/>
  <c r="A24" i="7"/>
  <c r="B24" i="7"/>
  <c r="C24" i="7"/>
  <c r="A25" i="7"/>
  <c r="F25" i="7" s="1"/>
  <c r="B25" i="7"/>
  <c r="J25" i="7" s="1"/>
  <c r="C25" i="7"/>
  <c r="A26" i="7"/>
  <c r="B26" i="7"/>
  <c r="J26" i="7" s="1"/>
  <c r="C26" i="7"/>
  <c r="G26" i="7"/>
  <c r="A27" i="7"/>
  <c r="B27" i="7"/>
  <c r="J27" i="7" s="1"/>
  <c r="C27" i="7"/>
  <c r="A28" i="7"/>
  <c r="B28" i="7"/>
  <c r="C28" i="7"/>
  <c r="J28" i="7"/>
  <c r="A29" i="7"/>
  <c r="B29" i="7"/>
  <c r="C29" i="7"/>
  <c r="J29" i="7" s="1"/>
  <c r="G29" i="7"/>
  <c r="A30" i="7"/>
  <c r="B30" i="7"/>
  <c r="C30" i="7"/>
  <c r="J30" i="7" s="1"/>
  <c r="A31" i="7"/>
  <c r="B31" i="7"/>
  <c r="C31" i="7"/>
  <c r="A32" i="7"/>
  <c r="B32" i="7"/>
  <c r="J32" i="7" s="1"/>
  <c r="C32" i="7"/>
  <c r="A33" i="7"/>
  <c r="B33" i="7"/>
  <c r="F33" i="7" s="1"/>
  <c r="C33" i="7"/>
  <c r="A34" i="7"/>
  <c r="F34" i="7" s="1"/>
  <c r="B34" i="7"/>
  <c r="C34" i="7"/>
  <c r="A35" i="7"/>
  <c r="F35" i="7" s="1"/>
  <c r="B35" i="7"/>
  <c r="C35" i="7"/>
  <c r="A36" i="7"/>
  <c r="B36" i="7"/>
  <c r="J36" i="7" s="1"/>
  <c r="C36" i="7"/>
  <c r="A37" i="7"/>
  <c r="B37" i="7"/>
  <c r="C37" i="7"/>
  <c r="A38" i="7"/>
  <c r="B38" i="7"/>
  <c r="C38" i="7"/>
  <c r="F38" i="7" s="1"/>
  <c r="G38" i="7"/>
  <c r="A39" i="7"/>
  <c r="B39" i="7"/>
  <c r="C39" i="7"/>
  <c r="A40" i="7"/>
  <c r="F40" i="7" s="1"/>
  <c r="B40" i="7"/>
  <c r="C40" i="7"/>
  <c r="A41" i="7"/>
  <c r="F41" i="7" s="1"/>
  <c r="B41" i="7"/>
  <c r="J41" i="7" s="1"/>
  <c r="C41" i="7"/>
  <c r="A42" i="7"/>
  <c r="B42" i="7"/>
  <c r="J42" i="7" s="1"/>
  <c r="C42" i="7"/>
  <c r="A43" i="7"/>
  <c r="B43" i="7"/>
  <c r="C43" i="7"/>
  <c r="A44" i="7"/>
  <c r="B44" i="7"/>
  <c r="C44" i="7"/>
  <c r="A45" i="7"/>
  <c r="F45" i="7" s="1"/>
  <c r="B45" i="7"/>
  <c r="C45" i="7"/>
  <c r="A46" i="7"/>
  <c r="B46" i="7"/>
  <c r="J46" i="7" s="1"/>
  <c r="C46" i="7"/>
  <c r="F22" i="7"/>
  <c r="J31" i="7"/>
  <c r="J22" i="7"/>
  <c r="F24" i="7"/>
  <c r="J19" i="7"/>
  <c r="J7" i="7"/>
  <c r="F3" i="7"/>
  <c r="J34" i="7"/>
  <c r="J2" i="7"/>
  <c r="G37" i="7" s="1"/>
  <c r="J38" i="7"/>
  <c r="J5" i="7"/>
  <c r="J21" i="7"/>
  <c r="J3" i="7"/>
  <c r="F36" i="7"/>
  <c r="F32" i="7"/>
  <c r="F29" i="7"/>
  <c r="J33" i="7"/>
  <c r="J23" i="7"/>
  <c r="J20" i="7"/>
  <c r="F8" i="7"/>
  <c r="J6" i="7"/>
  <c r="J35" i="7"/>
  <c r="J40" i="7"/>
  <c r="F37" i="7"/>
  <c r="F23" i="7"/>
  <c r="F31" i="7"/>
  <c r="J24" i="7"/>
  <c r="J16" i="7"/>
  <c r="F14" i="7"/>
  <c r="F12" i="7"/>
  <c r="F44" i="7"/>
  <c r="F39" i="7"/>
  <c r="J37" i="7"/>
  <c r="F30" i="7"/>
  <c r="J18" i="7"/>
  <c r="J9" i="7"/>
  <c r="F2" i="7"/>
  <c r="G27" i="7"/>
  <c r="J10" i="7"/>
  <c r="F9" i="7"/>
  <c r="J45" i="7"/>
  <c r="J43" i="7"/>
  <c r="F19" i="7"/>
  <c r="J11" i="7"/>
  <c r="F10" i="7"/>
  <c r="F7" i="7"/>
  <c r="F4" i="7"/>
  <c r="F42" i="7"/>
  <c r="F21" i="7"/>
  <c r="F27" i="7"/>
  <c r="F43" i="7"/>
  <c r="J39" i="7"/>
  <c r="F28" i="7"/>
  <c r="J8" i="7"/>
  <c r="J4" i="7"/>
  <c r="F18" i="7"/>
  <c r="J44" i="7"/>
  <c r="F6" i="7"/>
  <c r="F26" i="7" l="1"/>
  <c r="J15" i="7"/>
  <c r="F46" i="7"/>
  <c r="B32" i="34" l="1"/>
  <c r="B39" i="34" s="1"/>
  <c r="B152" i="34" s="1"/>
  <c r="B154" i="34" s="1"/>
  <c r="B33" i="35"/>
  <c r="B40" i="35" s="1"/>
  <c r="B139" i="35" s="1"/>
</calcChain>
</file>

<file path=xl/sharedStrings.xml><?xml version="1.0" encoding="utf-8"?>
<sst xmlns="http://schemas.openxmlformats.org/spreadsheetml/2006/main" count="373" uniqueCount="215">
  <si>
    <t>&lt;OIB&gt;</t>
  </si>
  <si>
    <t>&lt;telefon&gt;</t>
  </si>
  <si>
    <t>&lt;godina&gt;</t>
  </si>
  <si>
    <t>&lt;kontrolni broj&gt;</t>
  </si>
  <si>
    <t>&lt;mjesec&gt;</t>
  </si>
  <si>
    <t>&lt;MB pripojenog 1&gt;</t>
  </si>
  <si>
    <t>&lt;MB pripojenog 2&gt;</t>
  </si>
  <si>
    <t>&lt;MB pripojenog 3&gt;</t>
  </si>
  <si>
    <t>&lt;MB stat prom 1&gt;</t>
  </si>
  <si>
    <t>&lt;MB stat prom 2&gt;</t>
  </si>
  <si>
    <t>&lt;MB stat prom 3&gt;</t>
  </si>
  <si>
    <t>&lt;telefax&gt;</t>
  </si>
  <si>
    <t>&lt;e-mail&gt;</t>
  </si>
  <si>
    <t>&lt;internet adresa&gt;</t>
  </si>
  <si>
    <t>&lt;datum zadnje revizije&gt;</t>
  </si>
  <si>
    <t>877</t>
  </si>
  <si>
    <t>KOLONA3</t>
  </si>
  <si>
    <t>OPCPOD</t>
  </si>
  <si>
    <t>STO_JE_UNUTRA</t>
  </si>
  <si>
    <t>DATUM</t>
  </si>
  <si>
    <t>&lt;naziv&gt;</t>
  </si>
  <si>
    <t>&lt;mjesto&gt;</t>
  </si>
  <si>
    <t>&lt;ulica i broj&gt;</t>
  </si>
  <si>
    <t>&lt;djelatnost&gt;</t>
  </si>
  <si>
    <t>&lt;kontakt osoba&gt;</t>
  </si>
  <si>
    <t>KOLONA1</t>
  </si>
  <si>
    <t>KOLONA2</t>
  </si>
  <si>
    <t>&lt;verzija Excela&gt;</t>
  </si>
  <si>
    <t>KONTRBR</t>
  </si>
  <si>
    <t>0</t>
  </si>
  <si>
    <t>RAZLIKE</t>
  </si>
  <si>
    <t>&lt;oznaka&gt;</t>
  </si>
  <si>
    <t>&lt;razina&gt;</t>
  </si>
  <si>
    <t>&lt;razdjel&gt;</t>
  </si>
  <si>
    <t>&lt;glava&gt;</t>
  </si>
  <si>
    <t>&lt;rkp&gt;</t>
  </si>
  <si>
    <t>&lt;vrsta posla&gt;</t>
  </si>
  <si>
    <t>&lt;ziro racun&gt;</t>
  </si>
  <si>
    <t>&lt;maticni broj&gt;</t>
  </si>
  <si>
    <t>&lt;postanski broj&gt;</t>
  </si>
  <si>
    <t>&lt;zupanija&gt;</t>
  </si>
  <si>
    <t>&lt;opcina&gt;</t>
  </si>
  <si>
    <t>&lt;sif obveze revizije&gt;</t>
  </si>
  <si>
    <t>&lt;zakonski predst drustva&gt;</t>
  </si>
  <si>
    <t>&lt;voditelj racunovodstva&gt;</t>
  </si>
  <si>
    <t>&lt;vrsta izvjestaja&gt;</t>
  </si>
  <si>
    <t>KOLONA4</t>
  </si>
  <si>
    <t>&lt;razlike&gt;</t>
  </si>
  <si>
    <t>Prihodi</t>
  </si>
  <si>
    <t>Prihod od prodaje usluga čišćenja i održavanje objekata u vlasništvu Grada</t>
  </si>
  <si>
    <t>Prihod od prodaje usluga tekućeg održavanja zelenih površina</t>
  </si>
  <si>
    <t xml:space="preserve">Prihodi od usluga-zelena čistka                                                                                 </t>
  </si>
  <si>
    <t>Prihod od prodaje usluga tarupiranja</t>
  </si>
  <si>
    <t>Prihod od prodaje usluga deratizacije i dezinsekcije</t>
  </si>
  <si>
    <t>Prihod od prodaje usluga nabave i montaže urbane opreme, dječja igrališta</t>
  </si>
  <si>
    <t>Prihod od prodaje usluga uređenja zelenih trgova</t>
  </si>
  <si>
    <t>Prihod od prodaje usluga održavanja tucaničkih cesta i bankina i poljskih putova u vl. Grada</t>
  </si>
  <si>
    <t>Prihod od prodaje usl.održ. asfalta, kolnika, nogostupa (krpanje udarnih rupa)</t>
  </si>
  <si>
    <t>Prihod od prodaje usluga zimske službe</t>
  </si>
  <si>
    <t xml:space="preserve">Prihod od prodaje usluga-mali komunalni radovi                                                </t>
  </si>
  <si>
    <t>Prihod od prodaje usluga održavanja horizontalne signalizacije</t>
  </si>
  <si>
    <t>Prihod od prodaje usluga održavanja vertikalne signalizacije i semafora</t>
  </si>
  <si>
    <t>Prihod od usluga uklanjanja arhitektonskih barijera</t>
  </si>
  <si>
    <t>Prihod od prodaje usluga - grobne naknade</t>
  </si>
  <si>
    <t xml:space="preserve">Prihod od čišćenja i održavanja objekata-ostali                                                        </t>
  </si>
  <si>
    <t>Prihodi od prodaje ostalih usluga groblja</t>
  </si>
  <si>
    <t>Prihodi od uređenja zelenih površina-ostali</t>
  </si>
  <si>
    <t>Prihod od prodaje usluga najma poslovnih prostora na tržnici</t>
  </si>
  <si>
    <t>Prihod od prodaje usluga korištenja prostora na tržnici (placovina)</t>
  </si>
  <si>
    <t>Prihod od prodaje dimnjačarskih usluga</t>
  </si>
  <si>
    <t>Prihod od prodaje knjigovodstvenih usluga</t>
  </si>
  <si>
    <t>UKUPNI PRIHODI OD USLUGA</t>
  </si>
  <si>
    <t xml:space="preserve">Prihod od aktivnih vremenskih razgraničenja-amortizacija </t>
  </si>
  <si>
    <t>Financijski prihodi-kamate,ovršne naknade,tečajne razlike</t>
  </si>
  <si>
    <t>Prihodi od naplaćenih sumnjivih i spornih potraživanja</t>
  </si>
  <si>
    <t>UKUPNO PRIHODI POSLOVANJA</t>
  </si>
  <si>
    <t>Rashodi</t>
  </si>
  <si>
    <t>2.1.Matrijalni troškovi</t>
  </si>
  <si>
    <t>Utrošeni materijal</t>
  </si>
  <si>
    <t>Utrošeni materijal za vertikalnu signalizaciju-cestovni znakovi</t>
  </si>
  <si>
    <t>Boje, lakovi, smole</t>
  </si>
  <si>
    <t>Ostali potrošni materijal</t>
  </si>
  <si>
    <t>Utrošeni materijal za tekuće održavanje-javne površine</t>
  </si>
  <si>
    <t>Utrošeni materijal za tekuće održavanje-dimnjačarstvo</t>
  </si>
  <si>
    <t>Građevinski materijal-kameni sl.</t>
  </si>
  <si>
    <t>Utrošeni materijal za zimsku službu</t>
  </si>
  <si>
    <t>Utrošeni materijal za tekuće održavanje-strojevi  i vozila</t>
  </si>
  <si>
    <t>Utrošeni materijal za tekuće održavanje-objekti,interijeri</t>
  </si>
  <si>
    <t>Nabava cvijeća, sadnog materijala, treseta i sl.</t>
  </si>
  <si>
    <t>Utrošeni materijal i sredstva za čišćenje</t>
  </si>
  <si>
    <t>Utrošena energija</t>
  </si>
  <si>
    <t>Utrošena električna energija</t>
  </si>
  <si>
    <t>Plin</t>
  </si>
  <si>
    <t>Utrošeno gorivo za teretna vozila i radne strojeve</t>
  </si>
  <si>
    <t>Utrošeno gorivo za osobne automobile</t>
  </si>
  <si>
    <t>Utrošen kancelarijski materijal</t>
  </si>
  <si>
    <t>Sitan inventar, zaštitna odjeća i auto gume</t>
  </si>
  <si>
    <t>Zaštitna odjeća i obuća</t>
  </si>
  <si>
    <t>Auto gume-teretna vozila i strojevi</t>
  </si>
  <si>
    <t>Auto gume-osobna vozila</t>
  </si>
  <si>
    <t xml:space="preserve">Ostali troškovi </t>
  </si>
  <si>
    <t>Voda za piće</t>
  </si>
  <si>
    <t>Troškovi opomena</t>
  </si>
  <si>
    <t>Ostali materijalni troškovi</t>
  </si>
  <si>
    <t>2.2.Troškovi usluga</t>
  </si>
  <si>
    <t>Troškovi telefona i poštarine</t>
  </si>
  <si>
    <t>Troškovi telefona-fiksni</t>
  </si>
  <si>
    <t>Troškovi mobitela</t>
  </si>
  <si>
    <t>Poštanski troškovi</t>
  </si>
  <si>
    <t>Usluge vanjskih izvođača radova</t>
  </si>
  <si>
    <t>Izrada dječjih i drugih igrališta, urbana oprema i sl.</t>
  </si>
  <si>
    <t>Obnova horizontalne signalizacije</t>
  </si>
  <si>
    <t>Održavanje tucaničkih cesta i poljskih putova na području grada Ivanić-Grada</t>
  </si>
  <si>
    <t>Krpanje ud. rupa na nerazvrst. asfalt. cestama i manja presvlačenja asfaltom</t>
  </si>
  <si>
    <t>Popravak raznih instalacija npr.odvoda i sl.</t>
  </si>
  <si>
    <t xml:space="preserve">Zimska služba                                                                                                                 </t>
  </si>
  <si>
    <t>Manji građevinski radovi</t>
  </si>
  <si>
    <t xml:space="preserve">Usluge tekućeg održavanja po objektima                                  </t>
  </si>
  <si>
    <t>Razne usluge popravaka i održavanja</t>
  </si>
  <si>
    <t>Usluge deratizacije i dezinsekcije</t>
  </si>
  <si>
    <t>Usluge tekućeg održavanja</t>
  </si>
  <si>
    <t>Usluge održavanja softvera i web stranica</t>
  </si>
  <si>
    <t>Usluge tekućeg održavanja osobnih vozila</t>
  </si>
  <si>
    <t>Usluga popravka i održavanja  strojeva</t>
  </si>
  <si>
    <t>Usluga popravka i održavanja teretnih vozila</t>
  </si>
  <si>
    <t>Komunalne usluge</t>
  </si>
  <si>
    <t xml:space="preserve">Komunalne usluge-smeće </t>
  </si>
  <si>
    <t>Komunalne usluge-voda i odvodnja</t>
  </si>
  <si>
    <t>Komunalna naknada-Omladinska</t>
  </si>
  <si>
    <t>Ostale usluge</t>
  </si>
  <si>
    <t>Troškovi javne nabave</t>
  </si>
  <si>
    <t>Troškovi ugovora o djelu</t>
  </si>
  <si>
    <t>Usluge projektiranja, konzultantske</t>
  </si>
  <si>
    <t>Geodetske usluge</t>
  </si>
  <si>
    <t>Odvjetničke i bilježničke usluge</t>
  </si>
  <si>
    <t>Troškovi reklame, propagande i oglašavanja</t>
  </si>
  <si>
    <t>Usluge kontrole-veterinarsko sanitarni nadzor</t>
  </si>
  <si>
    <t>Zaštita na radu</t>
  </si>
  <si>
    <t>2.3.Amortizacija</t>
  </si>
  <si>
    <t>2.4.Bruto plaće</t>
  </si>
  <si>
    <t>2.5.Ostali troškovi poslovanja</t>
  </si>
  <si>
    <t>Prijevoz na posao i s posla</t>
  </si>
  <si>
    <t>Trošak osiguranja</t>
  </si>
  <si>
    <t>Troškovi osiguranja vozila</t>
  </si>
  <si>
    <t>Troškovi osiguranja imovine i ljudi</t>
  </si>
  <si>
    <t>Ostali troškovi</t>
  </si>
  <si>
    <t>Troškovi službenih putovanja-dnevnice</t>
  </si>
  <si>
    <t>Ostali troškovi na službenom putu</t>
  </si>
  <si>
    <t>Upotreba osobnog auta u službene svrhe</t>
  </si>
  <si>
    <t>Leasing(operativni) osobnog automobila- za najam Gradu</t>
  </si>
  <si>
    <t>Troškovi ostalih materijalnih prava zaposlenih</t>
  </si>
  <si>
    <t>Izdaci za stručno osposobljavanje-seminari i usavršavanje</t>
  </si>
  <si>
    <t>Izdaci za stručnu literaturu, časopise</t>
  </si>
  <si>
    <t>Troškovi reprezentacije</t>
  </si>
  <si>
    <t>Troškovi promidžbe</t>
  </si>
  <si>
    <t>Troškovi donacija-porezno priznati</t>
  </si>
  <si>
    <t>Troškovi platnog prometa i Fine, bank.usluge</t>
  </si>
  <si>
    <t>Doprinosi i porezi-šume,turist.čl. I sl.</t>
  </si>
  <si>
    <t>Nadzorni odbor</t>
  </si>
  <si>
    <t>Troškovi sistematskih i lječničkih pregleda</t>
  </si>
  <si>
    <t>Trošak HRT pretplate</t>
  </si>
  <si>
    <t>2.6.Financijski rashodi</t>
  </si>
  <si>
    <t>Kamate na kredite banaka</t>
  </si>
  <si>
    <t>kamate iz leasing poslova</t>
  </si>
  <si>
    <t>Zatezne kamate</t>
  </si>
  <si>
    <t>Tečajne razlike-leasing</t>
  </si>
  <si>
    <t>1.UKUPNO PRIHODI POSLOVANJA</t>
  </si>
  <si>
    <t>2.UKUPNO TROŠKOVI POSLOVANJA (2.1-2.6)</t>
  </si>
  <si>
    <t xml:space="preserve">DOBIT/GUBITAK </t>
  </si>
  <si>
    <t>Najam šatora za manifestacije</t>
  </si>
  <si>
    <t>Najam vlakića</t>
  </si>
  <si>
    <t>Najam hidraulične platforme</t>
  </si>
  <si>
    <t>Manifestacije ( dani Grada, bučijada, advent)</t>
  </si>
  <si>
    <t>Prihod od prodaje usluga dekorativnog održavanja</t>
  </si>
  <si>
    <t>Prihodi od naknada štete</t>
  </si>
  <si>
    <t>Alati</t>
  </si>
  <si>
    <t xml:space="preserve">Sitan inventar </t>
  </si>
  <si>
    <t>Ostalo (plaća u naravi,, mobiteli i sl.)</t>
  </si>
  <si>
    <t>Utrošeni materijal za izradu dječjih igrališta</t>
  </si>
  <si>
    <t>Utrošeni materijal za izradu urbane opreme</t>
  </si>
  <si>
    <t>Ostali prihodi (ostalo po nalozima kom. redara i ostalih korisnika usluga)</t>
  </si>
  <si>
    <t>Toaletni papir, ručnici, ubrusi</t>
  </si>
  <si>
    <t xml:space="preserve">Prihod od najma O.S.- ostalo (oglasni prostori, štandovi i dr.) </t>
  </si>
  <si>
    <t>Prihodi od prodaje dugotrajne materijalne imovine</t>
  </si>
  <si>
    <t xml:space="preserve">Utrošeni elektromaterijal </t>
  </si>
  <si>
    <t>Usluge tekućeg  održavanja semafora</t>
  </si>
  <si>
    <t>Trošak usluge iznajmljivanja kosilica ili poljoprivredne opreme s rukovateljem</t>
  </si>
  <si>
    <t>Najam ljudi i opreme</t>
  </si>
  <si>
    <t>Najam poslovnog prostora</t>
  </si>
  <si>
    <t xml:space="preserve">Sumnjiva i sporna potraživanja </t>
  </si>
  <si>
    <t>EUR</t>
  </si>
  <si>
    <t xml:space="preserve">Prihodi od usluga radova po M.O. , održavanje domova, građevina javne odvodnje  i sl.                                                                              </t>
  </si>
  <si>
    <t>Prihod od prodaje usluga tekućeg održavanja groblja-Grad</t>
  </si>
  <si>
    <t xml:space="preserve">Investicijsko održavanje -tržnica                     </t>
  </si>
  <si>
    <t>Plan 2024.g.</t>
  </si>
  <si>
    <t>Utrošeni materijal- beton</t>
  </si>
  <si>
    <t>Troškovi službenih putovanja-dnevnice i ostali troškovi sl.puta</t>
  </si>
  <si>
    <t>Naknada za topli obrok</t>
  </si>
  <si>
    <t>Kamate iz leasing poslova, tečajne razlike, zatezne kamate</t>
  </si>
  <si>
    <t>Kamata na financijski leasing-Traktor( 7 godina-nabava 2024.g.)</t>
  </si>
  <si>
    <t>Kamata na financijski leasing-Vozilo za čišćenje cesta s usisavanjem(nabava 2024.g.-7 godina)</t>
  </si>
  <si>
    <t>Povećanje/Smanjenje</t>
  </si>
  <si>
    <t>1. izmjena financijskog plana za  2024. godinu</t>
  </si>
  <si>
    <t>1.izmjena financijskog plana za 2024.godinu</t>
  </si>
  <si>
    <t>Plan 2024. god.</t>
  </si>
  <si>
    <t>Sve vrijednosti su iskazane u neto iznosu u eurima.</t>
  </si>
  <si>
    <t>Financijski plan za 2024. godinu.</t>
  </si>
  <si>
    <t>Komunalni centar Ivanić-Grad d.o.o.</t>
  </si>
  <si>
    <t>Plan 2024. god. - gospodarska djelatnost</t>
  </si>
  <si>
    <t>Kamata po financijskom leasingu - Vozilo za čišćenje cesta usisavanjem sa priključcima (na 7 godina - nabava 2024. god.)</t>
  </si>
  <si>
    <t>Ovaj financijski plan stupa na snagu 31.01.2024. godine.</t>
  </si>
  <si>
    <t>I. izmjena financijskog plana za 2024. godinu</t>
  </si>
  <si>
    <t>I. izmjena financijskog plana za 2024. god.</t>
  </si>
  <si>
    <t>Kamate leasing poslova, tečajne razlike, zatezne kamate</t>
  </si>
  <si>
    <t>Kamata po financijskom leasingu - Traktor sa priključcima (na 7 godina -nabava 2024. god.)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</si>
</sst>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color indexed="8"/>
      <name val="MS Sans Serif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b/>
      <sz val="9"/>
      <color theme="5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3" fillId="0" borderId="0" xfId="0" applyFont="1"/>
    <xf numFmtId="49" fontId="3" fillId="0" borderId="0" xfId="0" applyNumberFormat="1" applyFont="1"/>
    <xf numFmtId="4" fontId="3" fillId="0" borderId="0" xfId="0" applyNumberFormat="1" applyFont="1"/>
    <xf numFmtId="49" fontId="4" fillId="0" borderId="0" xfId="0" applyNumberFormat="1" applyFont="1" applyAlignment="1">
      <alignment horizontal="center"/>
    </xf>
    <xf numFmtId="14" fontId="0" fillId="0" borderId="0" xfId="0" applyNumberFormat="1"/>
    <xf numFmtId="49" fontId="4" fillId="0" borderId="0" xfId="0" applyNumberFormat="1" applyFont="1"/>
    <xf numFmtId="2" fontId="3" fillId="0" borderId="0" xfId="0" applyNumberFormat="1" applyFont="1"/>
    <xf numFmtId="0" fontId="2" fillId="2" borderId="0" xfId="0" applyFont="1" applyFill="1"/>
    <xf numFmtId="0" fontId="8" fillId="2" borderId="0" xfId="0" applyFont="1" applyFill="1"/>
    <xf numFmtId="0" fontId="3" fillId="0" borderId="2" xfId="0" applyFont="1" applyBorder="1"/>
    <xf numFmtId="0" fontId="7" fillId="2" borderId="0" xfId="0" applyFont="1" applyFill="1"/>
    <xf numFmtId="0" fontId="3" fillId="2" borderId="2" xfId="0" applyFont="1" applyFill="1" applyBorder="1"/>
    <xf numFmtId="0" fontId="2" fillId="3" borderId="2" xfId="0" applyFont="1" applyFill="1" applyBorder="1"/>
    <xf numFmtId="0" fontId="3" fillId="4" borderId="2" xfId="1" applyFont="1" applyFill="1" applyBorder="1"/>
    <xf numFmtId="0" fontId="9" fillId="2" borderId="2" xfId="1" applyFont="1" applyFill="1" applyBorder="1"/>
    <xf numFmtId="0" fontId="3" fillId="2" borderId="0" xfId="0" applyFont="1" applyFill="1"/>
    <xf numFmtId="0" fontId="9" fillId="2" borderId="2" xfId="1" applyFont="1" applyFill="1" applyBorder="1" applyAlignment="1">
      <alignment wrapText="1"/>
    </xf>
    <xf numFmtId="3" fontId="6" fillId="2" borderId="2" xfId="0" applyNumberFormat="1" applyFont="1" applyFill="1" applyBorder="1" applyAlignment="1">
      <alignment horizontal="right"/>
    </xf>
    <xf numFmtId="4" fontId="6" fillId="2" borderId="0" xfId="0" applyNumberFormat="1" applyFont="1" applyFill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3" fontId="6" fillId="4" borderId="2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Border="1" applyAlignment="1" applyProtection="1">
      <alignment horizontal="right"/>
      <protection locked="0"/>
    </xf>
    <xf numFmtId="3" fontId="10" fillId="2" borderId="2" xfId="0" applyNumberFormat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11" fillId="4" borderId="2" xfId="0" applyFont="1" applyFill="1" applyBorder="1"/>
    <xf numFmtId="0" fontId="2" fillId="4" borderId="2" xfId="0" applyFont="1" applyFill="1" applyBorder="1"/>
    <xf numFmtId="3" fontId="5" fillId="4" borderId="2" xfId="0" applyNumberFormat="1" applyFont="1" applyFill="1" applyBorder="1" applyAlignment="1">
      <alignment horizontal="right"/>
    </xf>
    <xf numFmtId="3" fontId="12" fillId="4" borderId="2" xfId="0" applyNumberFormat="1" applyFont="1" applyFill="1" applyBorder="1" applyAlignment="1">
      <alignment horizontal="center" wrapText="1"/>
    </xf>
    <xf numFmtId="3" fontId="13" fillId="4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/>
    <xf numFmtId="3" fontId="6" fillId="2" borderId="2" xfId="0" applyNumberFormat="1" applyFont="1" applyFill="1" applyBorder="1" applyAlignment="1" applyProtection="1">
      <alignment horizontal="right"/>
      <protection locked="0"/>
    </xf>
    <xf numFmtId="4" fontId="14" fillId="2" borderId="0" xfId="0" applyNumberFormat="1" applyFont="1" applyFill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Obično_Knjiga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9"/>
  <sheetViews>
    <sheetView tabSelected="1" workbookViewId="0">
      <selection activeCell="D166" sqref="D166"/>
    </sheetView>
  </sheetViews>
  <sheetFormatPr defaultColWidth="20.28515625" defaultRowHeight="15" x14ac:dyDescent="0.2"/>
  <cols>
    <col min="1" max="1" width="62.85546875" style="16" customWidth="1"/>
    <col min="2" max="2" width="12" style="19" bestFit="1" customWidth="1"/>
    <col min="3" max="3" width="22.5703125" style="19" bestFit="1" customWidth="1"/>
    <col min="4" max="4" width="11.140625" style="19" bestFit="1" customWidth="1"/>
    <col min="5" max="5" width="21.7109375" style="19" bestFit="1" customWidth="1"/>
    <col min="6" max="16384" width="20.28515625" style="11"/>
  </cols>
  <sheetData>
    <row r="1" spans="1:5" s="8" customFormat="1" ht="28.5" customHeight="1" x14ac:dyDescent="0.2">
      <c r="A1" s="39" t="s">
        <v>211</v>
      </c>
      <c r="B1" s="39"/>
      <c r="C1" s="39"/>
      <c r="D1" s="39"/>
      <c r="E1" s="39"/>
    </row>
    <row r="2" spans="1:5" s="9" customFormat="1" ht="33" customHeight="1" x14ac:dyDescent="0.2">
      <c r="A2" s="30" t="s">
        <v>48</v>
      </c>
      <c r="B2" s="33" t="s">
        <v>204</v>
      </c>
      <c r="C2" s="33" t="s">
        <v>208</v>
      </c>
      <c r="D2" s="33" t="s">
        <v>201</v>
      </c>
      <c r="E2" s="33" t="s">
        <v>212</v>
      </c>
    </row>
    <row r="3" spans="1:5" s="9" customFormat="1" ht="12.75" x14ac:dyDescent="0.2">
      <c r="A3" s="30"/>
      <c r="B3" s="34" t="s">
        <v>190</v>
      </c>
      <c r="C3" s="34" t="s">
        <v>190</v>
      </c>
      <c r="D3" s="34" t="s">
        <v>190</v>
      </c>
      <c r="E3" s="34" t="s">
        <v>190</v>
      </c>
    </row>
    <row r="4" spans="1:5" ht="20.25" customHeight="1" x14ac:dyDescent="0.2">
      <c r="A4" s="24" t="s">
        <v>49</v>
      </c>
      <c r="B4" s="18">
        <f>SUM('Plan 2024.'!B5)</f>
        <v>45000</v>
      </c>
      <c r="C4" s="18">
        <v>45000</v>
      </c>
      <c r="D4" s="18"/>
      <c r="E4" s="18">
        <f>SUM(B4+D4)</f>
        <v>45000</v>
      </c>
    </row>
    <row r="5" spans="1:5" x14ac:dyDescent="0.2">
      <c r="A5" s="10" t="s">
        <v>172</v>
      </c>
      <c r="B5" s="18">
        <f>SUM('Plan 2024.'!B6)</f>
        <v>10000</v>
      </c>
      <c r="C5" s="18"/>
      <c r="D5" s="18"/>
      <c r="E5" s="18">
        <f t="shared" ref="E5:E31" si="0">SUM(B5+D5)</f>
        <v>10000</v>
      </c>
    </row>
    <row r="6" spans="1:5" ht="26.45" customHeight="1" x14ac:dyDescent="0.2">
      <c r="A6" s="24" t="s">
        <v>191</v>
      </c>
      <c r="B6" s="18">
        <f>SUM('Plan 2024.'!B7)</f>
        <v>30000</v>
      </c>
      <c r="C6" s="18"/>
      <c r="D6" s="18"/>
      <c r="E6" s="18">
        <f t="shared" si="0"/>
        <v>30000</v>
      </c>
    </row>
    <row r="7" spans="1:5" x14ac:dyDescent="0.2">
      <c r="A7" s="10" t="s">
        <v>50</v>
      </c>
      <c r="B7" s="18">
        <f>SUM('Plan 2024.'!B8)</f>
        <v>430000</v>
      </c>
      <c r="C7" s="18"/>
      <c r="D7" s="18"/>
      <c r="E7" s="18">
        <f t="shared" si="0"/>
        <v>430000</v>
      </c>
    </row>
    <row r="8" spans="1:5" x14ac:dyDescent="0.2">
      <c r="A8" s="10" t="s">
        <v>51</v>
      </c>
      <c r="B8" s="18">
        <f>SUM('Plan 2024.'!B9)</f>
        <v>4000</v>
      </c>
      <c r="C8" s="18"/>
      <c r="D8" s="18"/>
      <c r="E8" s="18">
        <f t="shared" si="0"/>
        <v>4000</v>
      </c>
    </row>
    <row r="9" spans="1:5" x14ac:dyDescent="0.2">
      <c r="A9" s="10" t="s">
        <v>52</v>
      </c>
      <c r="B9" s="18">
        <f>SUM('Plan 2024.'!B10)</f>
        <v>130000</v>
      </c>
      <c r="C9" s="18"/>
      <c r="D9" s="18"/>
      <c r="E9" s="18">
        <f t="shared" si="0"/>
        <v>130000</v>
      </c>
    </row>
    <row r="10" spans="1:5" x14ac:dyDescent="0.2">
      <c r="A10" s="10" t="s">
        <v>53</v>
      </c>
      <c r="B10" s="18">
        <f>SUM('Plan 2024.'!B11)</f>
        <v>25000</v>
      </c>
      <c r="C10" s="18"/>
      <c r="D10" s="18"/>
      <c r="E10" s="18">
        <f t="shared" si="0"/>
        <v>25000</v>
      </c>
    </row>
    <row r="11" spans="1:5" ht="25.5" x14ac:dyDescent="0.2">
      <c r="A11" s="24" t="s">
        <v>54</v>
      </c>
      <c r="B11" s="18">
        <f>SUM('Plan 2024.'!B12)</f>
        <v>22000</v>
      </c>
      <c r="C11" s="18"/>
      <c r="D11" s="18"/>
      <c r="E11" s="18">
        <f t="shared" si="0"/>
        <v>22000</v>
      </c>
    </row>
    <row r="12" spans="1:5" x14ac:dyDescent="0.2">
      <c r="A12" s="24" t="s">
        <v>55</v>
      </c>
      <c r="B12" s="18">
        <f>SUM('Plan 2024.'!B13)</f>
        <v>16000</v>
      </c>
      <c r="C12" s="18"/>
      <c r="D12" s="18"/>
      <c r="E12" s="18">
        <f t="shared" si="0"/>
        <v>16000</v>
      </c>
    </row>
    <row r="13" spans="1:5" ht="25.5" x14ac:dyDescent="0.2">
      <c r="A13" s="24" t="s">
        <v>56</v>
      </c>
      <c r="B13" s="18">
        <f>SUM('Plan 2024.'!B14)</f>
        <v>15000</v>
      </c>
      <c r="C13" s="18"/>
      <c r="D13" s="18"/>
      <c r="E13" s="18">
        <f t="shared" si="0"/>
        <v>15000</v>
      </c>
    </row>
    <row r="14" spans="1:5" ht="25.5" x14ac:dyDescent="0.2">
      <c r="A14" s="24" t="s">
        <v>57</v>
      </c>
      <c r="B14" s="18">
        <f>SUM('Plan 2024.'!B15)</f>
        <v>0</v>
      </c>
      <c r="C14" s="18"/>
      <c r="D14" s="18"/>
      <c r="E14" s="18">
        <f t="shared" si="0"/>
        <v>0</v>
      </c>
    </row>
    <row r="15" spans="1:5" x14ac:dyDescent="0.2">
      <c r="A15" s="10" t="s">
        <v>58</v>
      </c>
      <c r="B15" s="18">
        <f>SUM('Plan 2024.'!B16)</f>
        <v>100000</v>
      </c>
      <c r="C15" s="18"/>
      <c r="D15" s="18"/>
      <c r="E15" s="18">
        <f t="shared" si="0"/>
        <v>100000</v>
      </c>
    </row>
    <row r="16" spans="1:5" x14ac:dyDescent="0.2">
      <c r="A16" s="10" t="s">
        <v>59</v>
      </c>
      <c r="B16" s="18">
        <f>SUM('Plan 2024.'!B17)</f>
        <v>50000</v>
      </c>
      <c r="C16" s="18"/>
      <c r="D16" s="18"/>
      <c r="E16" s="18">
        <f t="shared" si="0"/>
        <v>50000</v>
      </c>
    </row>
    <row r="17" spans="1:5" x14ac:dyDescent="0.2">
      <c r="A17" s="10" t="s">
        <v>60</v>
      </c>
      <c r="B17" s="18">
        <f>SUM('Plan 2024.'!B18)</f>
        <v>30000</v>
      </c>
      <c r="C17" s="18"/>
      <c r="D17" s="18"/>
      <c r="E17" s="18">
        <f t="shared" si="0"/>
        <v>30000</v>
      </c>
    </row>
    <row r="18" spans="1:5" x14ac:dyDescent="0.2">
      <c r="A18" s="24" t="s">
        <v>61</v>
      </c>
      <c r="B18" s="18">
        <f>SUM('Plan 2024.'!B19)</f>
        <v>28000</v>
      </c>
      <c r="C18" s="18"/>
      <c r="D18" s="18"/>
      <c r="E18" s="18">
        <f t="shared" si="0"/>
        <v>28000</v>
      </c>
    </row>
    <row r="19" spans="1:5" x14ac:dyDescent="0.2">
      <c r="A19" s="10" t="s">
        <v>62</v>
      </c>
      <c r="B19" s="18">
        <f>SUM('Plan 2024.'!B20)</f>
        <v>3000</v>
      </c>
      <c r="C19" s="18"/>
      <c r="D19" s="18"/>
      <c r="E19" s="18">
        <f t="shared" si="0"/>
        <v>3000</v>
      </c>
    </row>
    <row r="20" spans="1:5" x14ac:dyDescent="0.2">
      <c r="A20" s="12" t="s">
        <v>173</v>
      </c>
      <c r="B20" s="18">
        <f>SUM('Plan 2024.'!B21)</f>
        <v>10000</v>
      </c>
      <c r="C20" s="18"/>
      <c r="D20" s="18"/>
      <c r="E20" s="18">
        <f t="shared" si="0"/>
        <v>10000</v>
      </c>
    </row>
    <row r="21" spans="1:5" x14ac:dyDescent="0.2">
      <c r="A21" s="10" t="s">
        <v>192</v>
      </c>
      <c r="B21" s="18">
        <f>SUM('Plan 2024.'!B22)</f>
        <v>20000</v>
      </c>
      <c r="C21" s="18"/>
      <c r="D21" s="18"/>
      <c r="E21" s="18">
        <f t="shared" si="0"/>
        <v>20000</v>
      </c>
    </row>
    <row r="22" spans="1:5" x14ac:dyDescent="0.2">
      <c r="A22" s="10" t="s">
        <v>63</v>
      </c>
      <c r="B22" s="18">
        <f>SUM('Plan 2024.'!B23)</f>
        <v>90000</v>
      </c>
      <c r="C22" s="18"/>
      <c r="D22" s="18"/>
      <c r="E22" s="18">
        <f t="shared" si="0"/>
        <v>90000</v>
      </c>
    </row>
    <row r="23" spans="1:5" x14ac:dyDescent="0.2">
      <c r="A23" s="10" t="s">
        <v>64</v>
      </c>
      <c r="B23" s="18">
        <f>SUM('Plan 2024.'!B24)</f>
        <v>3000</v>
      </c>
      <c r="C23" s="18">
        <v>3000</v>
      </c>
      <c r="D23" s="18"/>
      <c r="E23" s="18">
        <f t="shared" si="0"/>
        <v>3000</v>
      </c>
    </row>
    <row r="24" spans="1:5" x14ac:dyDescent="0.2">
      <c r="A24" s="10" t="s">
        <v>65</v>
      </c>
      <c r="B24" s="18">
        <f>SUM('Plan 2024.'!B25)</f>
        <v>40000</v>
      </c>
      <c r="C24" s="18"/>
      <c r="D24" s="18"/>
      <c r="E24" s="18">
        <f t="shared" si="0"/>
        <v>40000</v>
      </c>
    </row>
    <row r="25" spans="1:5" x14ac:dyDescent="0.2">
      <c r="A25" s="10" t="s">
        <v>66</v>
      </c>
      <c r="B25" s="18">
        <f>SUM('Plan 2024.'!B26)</f>
        <v>1000</v>
      </c>
      <c r="C25" s="18"/>
      <c r="D25" s="18"/>
      <c r="E25" s="18">
        <f t="shared" si="0"/>
        <v>1000</v>
      </c>
    </row>
    <row r="26" spans="1:5" x14ac:dyDescent="0.2">
      <c r="A26" s="10" t="s">
        <v>67</v>
      </c>
      <c r="B26" s="18">
        <f>SUM('Plan 2024.'!B27)</f>
        <v>25000</v>
      </c>
      <c r="C26" s="18"/>
      <c r="D26" s="18"/>
      <c r="E26" s="18">
        <f t="shared" si="0"/>
        <v>25000</v>
      </c>
    </row>
    <row r="27" spans="1:5" x14ac:dyDescent="0.2">
      <c r="A27" s="10" t="s">
        <v>68</v>
      </c>
      <c r="B27" s="18">
        <f>SUM('Plan 2024.'!B28)</f>
        <v>28000</v>
      </c>
      <c r="C27" s="18"/>
      <c r="D27" s="18"/>
      <c r="E27" s="18">
        <f t="shared" si="0"/>
        <v>28000</v>
      </c>
    </row>
    <row r="28" spans="1:5" x14ac:dyDescent="0.2">
      <c r="A28" s="10" t="s">
        <v>69</v>
      </c>
      <c r="B28" s="18">
        <f>SUM('Plan 2024.'!B29)</f>
        <v>80000</v>
      </c>
      <c r="C28" s="18">
        <v>6000</v>
      </c>
      <c r="D28" s="18"/>
      <c r="E28" s="18">
        <f t="shared" si="0"/>
        <v>80000</v>
      </c>
    </row>
    <row r="29" spans="1:5" x14ac:dyDescent="0.2">
      <c r="A29" s="10" t="s">
        <v>70</v>
      </c>
      <c r="B29" s="18">
        <f>SUM('Plan 2024.'!B30)</f>
        <v>46000</v>
      </c>
      <c r="C29" s="18">
        <v>46000</v>
      </c>
      <c r="D29" s="18"/>
      <c r="E29" s="18">
        <f t="shared" si="0"/>
        <v>46000</v>
      </c>
    </row>
    <row r="30" spans="1:5" x14ac:dyDescent="0.2">
      <c r="A30" s="10" t="s">
        <v>182</v>
      </c>
      <c r="B30" s="18">
        <f>SUM('Plan 2024.'!B31)</f>
        <v>25000</v>
      </c>
      <c r="C30" s="18">
        <v>1000</v>
      </c>
      <c r="D30" s="18"/>
      <c r="E30" s="18">
        <f t="shared" si="0"/>
        <v>25000</v>
      </c>
    </row>
    <row r="31" spans="1:5" x14ac:dyDescent="0.2">
      <c r="A31" s="10" t="s">
        <v>180</v>
      </c>
      <c r="B31" s="18">
        <f>SUM('Plan 2024.'!B32)</f>
        <v>5000</v>
      </c>
      <c r="C31" s="18"/>
      <c r="D31" s="38">
        <v>20000</v>
      </c>
      <c r="E31" s="18">
        <f t="shared" si="0"/>
        <v>25000</v>
      </c>
    </row>
    <row r="32" spans="1:5" s="8" customFormat="1" ht="15.75" x14ac:dyDescent="0.25">
      <c r="A32" s="31" t="s">
        <v>71</v>
      </c>
      <c r="B32" s="32">
        <f>SUM(B4:B31)</f>
        <v>1311000</v>
      </c>
      <c r="C32" s="32">
        <f t="shared" ref="C32:E32" si="1">SUM(C4:C31)</f>
        <v>101000</v>
      </c>
      <c r="D32" s="32">
        <f t="shared" si="1"/>
        <v>20000</v>
      </c>
      <c r="E32" s="32">
        <f t="shared" si="1"/>
        <v>1331000</v>
      </c>
    </row>
    <row r="33" spans="1:5" x14ac:dyDescent="0.2">
      <c r="A33" s="10" t="s">
        <v>174</v>
      </c>
      <c r="B33" s="18">
        <f>SUM('Plan 2024.'!B34)</f>
        <v>3000</v>
      </c>
      <c r="C33" s="18"/>
      <c r="D33" s="18"/>
      <c r="E33" s="18">
        <f>SUM(B33+D33)</f>
        <v>3000</v>
      </c>
    </row>
    <row r="34" spans="1:5" x14ac:dyDescent="0.2">
      <c r="A34" s="10" t="s">
        <v>183</v>
      </c>
      <c r="B34" s="18">
        <f>SUM('Plan 2024.'!B35)</f>
        <v>3000</v>
      </c>
      <c r="C34" s="18"/>
      <c r="D34" s="18"/>
      <c r="E34" s="18">
        <f t="shared" ref="E34:E38" si="2">SUM(B34+D34)</f>
        <v>3000</v>
      </c>
    </row>
    <row r="35" spans="1:5" x14ac:dyDescent="0.2">
      <c r="A35" s="10" t="s">
        <v>72</v>
      </c>
      <c r="B35" s="18">
        <f>SUM('Plan 2024.'!B36)</f>
        <v>15000</v>
      </c>
      <c r="C35" s="18"/>
      <c r="D35" s="18"/>
      <c r="E35" s="18">
        <f t="shared" si="2"/>
        <v>15000</v>
      </c>
    </row>
    <row r="36" spans="1:5" x14ac:dyDescent="0.2">
      <c r="A36" s="10" t="s">
        <v>73</v>
      </c>
      <c r="B36" s="18">
        <f>SUM('Plan 2024.'!B37)</f>
        <v>2000</v>
      </c>
      <c r="C36" s="18"/>
      <c r="D36" s="18"/>
      <c r="E36" s="18">
        <f t="shared" si="2"/>
        <v>2000</v>
      </c>
    </row>
    <row r="37" spans="1:5" x14ac:dyDescent="0.2">
      <c r="A37" s="10" t="s">
        <v>177</v>
      </c>
      <c r="B37" s="18">
        <f>SUM('Plan 2024.'!B38)</f>
        <v>2000</v>
      </c>
      <c r="C37" s="18"/>
      <c r="D37" s="18"/>
      <c r="E37" s="18">
        <f t="shared" si="2"/>
        <v>2000</v>
      </c>
    </row>
    <row r="38" spans="1:5" x14ac:dyDescent="0.2">
      <c r="A38" s="10" t="s">
        <v>74</v>
      </c>
      <c r="B38" s="18">
        <f>SUM('Plan 2024.'!B39)</f>
        <v>4000</v>
      </c>
      <c r="C38" s="18"/>
      <c r="D38" s="18"/>
      <c r="E38" s="18">
        <f t="shared" si="2"/>
        <v>4000</v>
      </c>
    </row>
    <row r="39" spans="1:5" s="8" customFormat="1" ht="15.75" x14ac:dyDescent="0.25">
      <c r="A39" s="31" t="s">
        <v>75</v>
      </c>
      <c r="B39" s="32">
        <f>SUM(B32:B38)</f>
        <v>1340000</v>
      </c>
      <c r="C39" s="32">
        <f t="shared" ref="C39:E39" si="3">SUM(C32:C38)</f>
        <v>101000</v>
      </c>
      <c r="D39" s="32">
        <f t="shared" si="3"/>
        <v>20000</v>
      </c>
      <c r="E39" s="32">
        <f t="shared" si="3"/>
        <v>1360000</v>
      </c>
    </row>
    <row r="40" spans="1:5" s="8" customFormat="1" ht="9" customHeight="1" x14ac:dyDescent="0.25">
      <c r="A40" s="26"/>
      <c r="B40" s="27"/>
      <c r="C40" s="27"/>
      <c r="D40" s="27"/>
      <c r="E40" s="27"/>
    </row>
    <row r="41" spans="1:5" s="9" customFormat="1" ht="38.25" x14ac:dyDescent="0.2">
      <c r="A41" s="30" t="s">
        <v>76</v>
      </c>
      <c r="B41" s="33" t="s">
        <v>204</v>
      </c>
      <c r="C41" s="33" t="s">
        <v>208</v>
      </c>
      <c r="D41" s="33" t="s">
        <v>201</v>
      </c>
      <c r="E41" s="33" t="s">
        <v>212</v>
      </c>
    </row>
    <row r="42" spans="1:5" s="8" customFormat="1" ht="12.75" x14ac:dyDescent="0.2">
      <c r="A42" s="31"/>
      <c r="B42" s="34" t="s">
        <v>190</v>
      </c>
      <c r="C42" s="34" t="s">
        <v>190</v>
      </c>
      <c r="D42" s="34"/>
      <c r="E42" s="34"/>
    </row>
    <row r="43" spans="1:5" s="8" customFormat="1" ht="15.75" x14ac:dyDescent="0.25">
      <c r="A43" s="31" t="s">
        <v>77</v>
      </c>
      <c r="B43" s="32">
        <f>SUM(B44+B60+B65+B66+B72)</f>
        <v>196300</v>
      </c>
      <c r="C43" s="32">
        <f t="shared" ref="C43:E43" si="4">SUM(C44+C60+C65+C66+C72)</f>
        <v>21700</v>
      </c>
      <c r="D43" s="32">
        <f t="shared" si="4"/>
        <v>0</v>
      </c>
      <c r="E43" s="32">
        <f t="shared" si="4"/>
        <v>196300</v>
      </c>
    </row>
    <row r="44" spans="1:5" x14ac:dyDescent="0.2">
      <c r="A44" s="35" t="s">
        <v>78</v>
      </c>
      <c r="B44" s="36">
        <f>SUM('Plan 2024.'!B45)</f>
        <v>108800</v>
      </c>
      <c r="C44" s="36">
        <v>10000</v>
      </c>
      <c r="D44" s="36"/>
      <c r="E44" s="36">
        <f>SUM(B44+D44)</f>
        <v>108800</v>
      </c>
    </row>
    <row r="45" spans="1:5" hidden="1" x14ac:dyDescent="0.2">
      <c r="A45" s="15" t="s">
        <v>79</v>
      </c>
      <c r="B45" s="23"/>
      <c r="C45" s="36">
        <f t="shared" ref="C45:C71" si="5">SUM(B45*0.14)</f>
        <v>0</v>
      </c>
      <c r="D45" s="36"/>
      <c r="E45" s="36">
        <f t="shared" ref="E45:E72" si="6">SUM(B45+D45)</f>
        <v>0</v>
      </c>
    </row>
    <row r="46" spans="1:5" hidden="1" x14ac:dyDescent="0.2">
      <c r="A46" s="15" t="s">
        <v>80</v>
      </c>
      <c r="B46" s="22"/>
      <c r="C46" s="36">
        <f t="shared" si="5"/>
        <v>0</v>
      </c>
      <c r="D46" s="36"/>
      <c r="E46" s="36">
        <f t="shared" si="6"/>
        <v>0</v>
      </c>
    </row>
    <row r="47" spans="1:5" hidden="1" x14ac:dyDescent="0.2">
      <c r="A47" s="15" t="s">
        <v>81</v>
      </c>
      <c r="B47" s="22"/>
      <c r="C47" s="36">
        <f t="shared" si="5"/>
        <v>0</v>
      </c>
      <c r="D47" s="36"/>
      <c r="E47" s="36">
        <f t="shared" si="6"/>
        <v>0</v>
      </c>
    </row>
    <row r="48" spans="1:5" hidden="1" x14ac:dyDescent="0.2">
      <c r="A48" s="15" t="s">
        <v>82</v>
      </c>
      <c r="B48" s="22"/>
      <c r="C48" s="36">
        <f t="shared" si="5"/>
        <v>0</v>
      </c>
      <c r="D48" s="36"/>
      <c r="E48" s="36">
        <f t="shared" si="6"/>
        <v>0</v>
      </c>
    </row>
    <row r="49" spans="1:5" hidden="1" x14ac:dyDescent="0.2">
      <c r="A49" s="15" t="s">
        <v>83</v>
      </c>
      <c r="B49" s="23"/>
      <c r="C49" s="36">
        <f t="shared" si="5"/>
        <v>0</v>
      </c>
      <c r="D49" s="36"/>
      <c r="E49" s="36">
        <f t="shared" si="6"/>
        <v>0</v>
      </c>
    </row>
    <row r="50" spans="1:5" hidden="1" x14ac:dyDescent="0.2">
      <c r="A50" s="15" t="s">
        <v>84</v>
      </c>
      <c r="B50" s="22"/>
      <c r="C50" s="36">
        <f t="shared" si="5"/>
        <v>0</v>
      </c>
      <c r="D50" s="36"/>
      <c r="E50" s="36">
        <f t="shared" si="6"/>
        <v>0</v>
      </c>
    </row>
    <row r="51" spans="1:5" hidden="1" x14ac:dyDescent="0.2">
      <c r="A51" s="15" t="s">
        <v>85</v>
      </c>
      <c r="B51" s="22"/>
      <c r="C51" s="36">
        <f t="shared" si="5"/>
        <v>0</v>
      </c>
      <c r="D51" s="36"/>
      <c r="E51" s="36">
        <f t="shared" si="6"/>
        <v>0</v>
      </c>
    </row>
    <row r="52" spans="1:5" hidden="1" x14ac:dyDescent="0.2">
      <c r="A52" s="15" t="s">
        <v>86</v>
      </c>
      <c r="B52" s="22"/>
      <c r="C52" s="36">
        <f t="shared" si="5"/>
        <v>0</v>
      </c>
      <c r="D52" s="36"/>
      <c r="E52" s="36">
        <f t="shared" si="6"/>
        <v>0</v>
      </c>
    </row>
    <row r="53" spans="1:5" hidden="1" x14ac:dyDescent="0.2">
      <c r="A53" s="15" t="s">
        <v>87</v>
      </c>
      <c r="B53" s="22"/>
      <c r="C53" s="36">
        <f t="shared" si="5"/>
        <v>0</v>
      </c>
      <c r="D53" s="36"/>
      <c r="E53" s="36">
        <f t="shared" si="6"/>
        <v>0</v>
      </c>
    </row>
    <row r="54" spans="1:5" hidden="1" x14ac:dyDescent="0.2">
      <c r="A54" s="15" t="s">
        <v>178</v>
      </c>
      <c r="B54" s="22"/>
      <c r="C54" s="36">
        <f t="shared" si="5"/>
        <v>0</v>
      </c>
      <c r="D54" s="36"/>
      <c r="E54" s="36">
        <f t="shared" si="6"/>
        <v>0</v>
      </c>
    </row>
    <row r="55" spans="1:5" hidden="1" x14ac:dyDescent="0.2">
      <c r="A55" s="15" t="s">
        <v>179</v>
      </c>
      <c r="B55" s="22"/>
      <c r="C55" s="36">
        <f t="shared" si="5"/>
        <v>0</v>
      </c>
      <c r="D55" s="36"/>
      <c r="E55" s="36">
        <f t="shared" si="6"/>
        <v>0</v>
      </c>
    </row>
    <row r="56" spans="1:5" hidden="1" x14ac:dyDescent="0.2">
      <c r="A56" s="15" t="s">
        <v>184</v>
      </c>
      <c r="B56" s="22"/>
      <c r="C56" s="36">
        <f t="shared" si="5"/>
        <v>0</v>
      </c>
      <c r="D56" s="36"/>
      <c r="E56" s="36">
        <f t="shared" si="6"/>
        <v>0</v>
      </c>
    </row>
    <row r="57" spans="1:5" hidden="1" x14ac:dyDescent="0.2">
      <c r="A57" s="15" t="s">
        <v>88</v>
      </c>
      <c r="B57" s="22"/>
      <c r="C57" s="36">
        <f t="shared" si="5"/>
        <v>0</v>
      </c>
      <c r="D57" s="36"/>
      <c r="E57" s="36">
        <f t="shared" si="6"/>
        <v>0</v>
      </c>
    </row>
    <row r="58" spans="1:5" hidden="1" x14ac:dyDescent="0.2">
      <c r="A58" s="15" t="s">
        <v>181</v>
      </c>
      <c r="B58" s="22"/>
      <c r="C58" s="36">
        <f t="shared" si="5"/>
        <v>0</v>
      </c>
      <c r="D58" s="36"/>
      <c r="E58" s="36">
        <f t="shared" si="6"/>
        <v>0</v>
      </c>
    </row>
    <row r="59" spans="1:5" hidden="1" x14ac:dyDescent="0.2">
      <c r="A59" s="15" t="s">
        <v>89</v>
      </c>
      <c r="B59" s="22"/>
      <c r="C59" s="36">
        <f t="shared" si="5"/>
        <v>0</v>
      </c>
      <c r="D59" s="36"/>
      <c r="E59" s="36">
        <f t="shared" si="6"/>
        <v>0</v>
      </c>
    </row>
    <row r="60" spans="1:5" x14ac:dyDescent="0.2">
      <c r="A60" s="35" t="s">
        <v>90</v>
      </c>
      <c r="B60" s="36">
        <f>SUM('Plan 2024.'!B62)</f>
        <v>48000</v>
      </c>
      <c r="C60" s="36">
        <v>6400</v>
      </c>
      <c r="D60" s="36"/>
      <c r="E60" s="36">
        <f t="shared" si="6"/>
        <v>48000</v>
      </c>
    </row>
    <row r="61" spans="1:5" hidden="1" x14ac:dyDescent="0.2">
      <c r="A61" s="15" t="s">
        <v>91</v>
      </c>
      <c r="B61" s="22"/>
      <c r="C61" s="36">
        <f t="shared" si="5"/>
        <v>0</v>
      </c>
      <c r="D61" s="36"/>
      <c r="E61" s="36">
        <f t="shared" si="6"/>
        <v>0</v>
      </c>
    </row>
    <row r="62" spans="1:5" hidden="1" x14ac:dyDescent="0.2">
      <c r="A62" s="15" t="s">
        <v>92</v>
      </c>
      <c r="B62" s="22"/>
      <c r="C62" s="36">
        <f t="shared" si="5"/>
        <v>0</v>
      </c>
      <c r="D62" s="36"/>
      <c r="E62" s="36">
        <f t="shared" si="6"/>
        <v>0</v>
      </c>
    </row>
    <row r="63" spans="1:5" hidden="1" x14ac:dyDescent="0.2">
      <c r="A63" s="15" t="s">
        <v>93</v>
      </c>
      <c r="B63" s="23"/>
      <c r="C63" s="36">
        <f t="shared" si="5"/>
        <v>0</v>
      </c>
      <c r="D63" s="36"/>
      <c r="E63" s="36">
        <f t="shared" si="6"/>
        <v>0</v>
      </c>
    </row>
    <row r="64" spans="1:5" hidden="1" x14ac:dyDescent="0.2">
      <c r="A64" s="15" t="s">
        <v>94</v>
      </c>
      <c r="B64" s="23"/>
      <c r="C64" s="36">
        <f t="shared" si="5"/>
        <v>0</v>
      </c>
      <c r="D64" s="36"/>
      <c r="E64" s="36">
        <f t="shared" si="6"/>
        <v>0</v>
      </c>
    </row>
    <row r="65" spans="1:5" x14ac:dyDescent="0.2">
      <c r="A65" s="35" t="s">
        <v>95</v>
      </c>
      <c r="B65" s="36">
        <f>SUM('Plan 2024.'!B67)</f>
        <v>4000</v>
      </c>
      <c r="C65" s="36">
        <v>400</v>
      </c>
      <c r="D65" s="36"/>
      <c r="E65" s="36">
        <f t="shared" si="6"/>
        <v>4000</v>
      </c>
    </row>
    <row r="66" spans="1:5" x14ac:dyDescent="0.2">
      <c r="A66" s="35" t="s">
        <v>96</v>
      </c>
      <c r="B66" s="36">
        <f>SUM('Plan 2024.'!B68)</f>
        <v>33500</v>
      </c>
      <c r="C66" s="36">
        <v>4700</v>
      </c>
      <c r="D66" s="36"/>
      <c r="E66" s="36">
        <f t="shared" si="6"/>
        <v>33500</v>
      </c>
    </row>
    <row r="67" spans="1:5" hidden="1" x14ac:dyDescent="0.2">
      <c r="A67" s="15" t="s">
        <v>97</v>
      </c>
      <c r="B67" s="22"/>
      <c r="C67" s="36">
        <f t="shared" si="5"/>
        <v>0</v>
      </c>
      <c r="D67" s="36"/>
      <c r="E67" s="36">
        <f t="shared" si="6"/>
        <v>0</v>
      </c>
    </row>
    <row r="68" spans="1:5" hidden="1" x14ac:dyDescent="0.2">
      <c r="A68" s="15" t="s">
        <v>176</v>
      </c>
      <c r="B68" s="22"/>
      <c r="C68" s="36">
        <f t="shared" si="5"/>
        <v>0</v>
      </c>
      <c r="D68" s="36"/>
      <c r="E68" s="36">
        <f t="shared" si="6"/>
        <v>0</v>
      </c>
    </row>
    <row r="69" spans="1:5" hidden="1" x14ac:dyDescent="0.2">
      <c r="A69" s="15" t="s">
        <v>175</v>
      </c>
      <c r="B69" s="22"/>
      <c r="C69" s="36">
        <f t="shared" si="5"/>
        <v>0</v>
      </c>
      <c r="D69" s="36"/>
      <c r="E69" s="36">
        <f t="shared" si="6"/>
        <v>0</v>
      </c>
    </row>
    <row r="70" spans="1:5" hidden="1" x14ac:dyDescent="0.2">
      <c r="A70" s="15" t="s">
        <v>98</v>
      </c>
      <c r="B70" s="22"/>
      <c r="C70" s="36">
        <f t="shared" si="5"/>
        <v>0</v>
      </c>
      <c r="D70" s="36"/>
      <c r="E70" s="36">
        <f t="shared" si="6"/>
        <v>0</v>
      </c>
    </row>
    <row r="71" spans="1:5" hidden="1" x14ac:dyDescent="0.2">
      <c r="A71" s="15" t="s">
        <v>99</v>
      </c>
      <c r="B71" s="22"/>
      <c r="C71" s="36">
        <f t="shared" si="5"/>
        <v>0</v>
      </c>
      <c r="D71" s="36"/>
      <c r="E71" s="36">
        <f t="shared" si="6"/>
        <v>0</v>
      </c>
    </row>
    <row r="72" spans="1:5" x14ac:dyDescent="0.2">
      <c r="A72" s="35" t="s">
        <v>100</v>
      </c>
      <c r="B72" s="36">
        <f>SUM('Plan 2024.'!B74)</f>
        <v>2000</v>
      </c>
      <c r="C72" s="36">
        <v>200</v>
      </c>
      <c r="D72" s="36"/>
      <c r="E72" s="36">
        <f t="shared" si="6"/>
        <v>2000</v>
      </c>
    </row>
    <row r="73" spans="1:5" hidden="1" x14ac:dyDescent="0.2">
      <c r="A73" s="15" t="s">
        <v>101</v>
      </c>
      <c r="B73" s="23">
        <v>300</v>
      </c>
      <c r="C73" s="23"/>
      <c r="D73" s="23"/>
      <c r="E73" s="23"/>
    </row>
    <row r="74" spans="1:5" hidden="1" x14ac:dyDescent="0.2">
      <c r="A74" s="15" t="s">
        <v>102</v>
      </c>
      <c r="B74" s="23">
        <v>20</v>
      </c>
      <c r="C74" s="23"/>
      <c r="D74" s="23"/>
      <c r="E74" s="23"/>
    </row>
    <row r="75" spans="1:5" hidden="1" x14ac:dyDescent="0.2">
      <c r="A75" s="15" t="s">
        <v>103</v>
      </c>
      <c r="B75" s="23">
        <v>300</v>
      </c>
      <c r="C75" s="23"/>
      <c r="D75" s="23"/>
      <c r="E75" s="23"/>
    </row>
    <row r="76" spans="1:5" s="8" customFormat="1" ht="15.75" x14ac:dyDescent="0.25">
      <c r="A76" s="31" t="s">
        <v>104</v>
      </c>
      <c r="B76" s="32">
        <f>SUM(B77+B81+B94+B99+B103)</f>
        <v>335700</v>
      </c>
      <c r="C76" s="32">
        <f t="shared" ref="C76:E76" si="7">SUM(C77+C81+C94+C99+C103)</f>
        <v>7100</v>
      </c>
      <c r="D76" s="32">
        <f t="shared" si="7"/>
        <v>0</v>
      </c>
      <c r="E76" s="32">
        <f t="shared" si="7"/>
        <v>335700</v>
      </c>
    </row>
    <row r="77" spans="1:5" x14ac:dyDescent="0.2">
      <c r="A77" s="35" t="s">
        <v>105</v>
      </c>
      <c r="B77" s="36">
        <f>SUM('Plan 2024.'!B78)</f>
        <v>10000</v>
      </c>
      <c r="C77" s="36">
        <v>1300</v>
      </c>
      <c r="D77" s="36"/>
      <c r="E77" s="36">
        <f>SUM(B77+D77)</f>
        <v>10000</v>
      </c>
    </row>
    <row r="78" spans="1:5" hidden="1" x14ac:dyDescent="0.2">
      <c r="A78" s="15" t="s">
        <v>106</v>
      </c>
      <c r="B78" s="23"/>
      <c r="C78" s="36">
        <f t="shared" ref="C78:C102" si="8">SUM(B78*0.14)</f>
        <v>0</v>
      </c>
      <c r="D78" s="36"/>
      <c r="E78" s="36">
        <f t="shared" ref="E78:E103" si="9">SUM(B78+D78)</f>
        <v>0</v>
      </c>
    </row>
    <row r="79" spans="1:5" hidden="1" x14ac:dyDescent="0.2">
      <c r="A79" s="15" t="s">
        <v>107</v>
      </c>
      <c r="B79" s="23"/>
      <c r="C79" s="36">
        <f t="shared" si="8"/>
        <v>0</v>
      </c>
      <c r="D79" s="36"/>
      <c r="E79" s="36">
        <f t="shared" si="9"/>
        <v>0</v>
      </c>
    </row>
    <row r="80" spans="1:5" hidden="1" x14ac:dyDescent="0.2">
      <c r="A80" s="15" t="s">
        <v>108</v>
      </c>
      <c r="B80" s="23"/>
      <c r="C80" s="36">
        <f t="shared" si="8"/>
        <v>0</v>
      </c>
      <c r="D80" s="36"/>
      <c r="E80" s="36">
        <f t="shared" si="9"/>
        <v>0</v>
      </c>
    </row>
    <row r="81" spans="1:5" x14ac:dyDescent="0.2">
      <c r="A81" s="35" t="s">
        <v>109</v>
      </c>
      <c r="B81" s="36">
        <f>SUM('Plan 2024.'!B82)</f>
        <v>230500</v>
      </c>
      <c r="C81" s="36">
        <v>0</v>
      </c>
      <c r="D81" s="36"/>
      <c r="E81" s="36">
        <f t="shared" si="9"/>
        <v>230500</v>
      </c>
    </row>
    <row r="82" spans="1:5" hidden="1" x14ac:dyDescent="0.2">
      <c r="A82" s="15" t="s">
        <v>110</v>
      </c>
      <c r="B82" s="22"/>
      <c r="C82" s="36">
        <f t="shared" si="8"/>
        <v>0</v>
      </c>
      <c r="D82" s="36"/>
      <c r="E82" s="36">
        <f t="shared" si="9"/>
        <v>0</v>
      </c>
    </row>
    <row r="83" spans="1:5" hidden="1" x14ac:dyDescent="0.2">
      <c r="A83" s="15" t="s">
        <v>111</v>
      </c>
      <c r="B83" s="22"/>
      <c r="C83" s="36">
        <f t="shared" si="8"/>
        <v>0</v>
      </c>
      <c r="D83" s="36"/>
      <c r="E83" s="36">
        <f t="shared" si="9"/>
        <v>0</v>
      </c>
    </row>
    <row r="84" spans="1:5" ht="25.5" hidden="1" x14ac:dyDescent="0.2">
      <c r="A84" s="17" t="s">
        <v>112</v>
      </c>
      <c r="B84" s="22"/>
      <c r="C84" s="36">
        <f t="shared" si="8"/>
        <v>0</v>
      </c>
      <c r="D84" s="36"/>
      <c r="E84" s="36">
        <f t="shared" si="9"/>
        <v>0</v>
      </c>
    </row>
    <row r="85" spans="1:5" ht="25.5" hidden="1" x14ac:dyDescent="0.2">
      <c r="A85" s="17" t="s">
        <v>113</v>
      </c>
      <c r="B85" s="22"/>
      <c r="C85" s="36">
        <f t="shared" si="8"/>
        <v>0</v>
      </c>
      <c r="D85" s="36"/>
      <c r="E85" s="36">
        <f t="shared" si="9"/>
        <v>0</v>
      </c>
    </row>
    <row r="86" spans="1:5" hidden="1" x14ac:dyDescent="0.2">
      <c r="A86" s="15" t="s">
        <v>114</v>
      </c>
      <c r="B86" s="22"/>
      <c r="C86" s="36">
        <f t="shared" si="8"/>
        <v>0</v>
      </c>
      <c r="D86" s="36"/>
      <c r="E86" s="36">
        <f t="shared" si="9"/>
        <v>0</v>
      </c>
    </row>
    <row r="87" spans="1:5" hidden="1" x14ac:dyDescent="0.2">
      <c r="A87" s="15" t="s">
        <v>115</v>
      </c>
      <c r="B87" s="22"/>
      <c r="C87" s="36">
        <f t="shared" si="8"/>
        <v>0</v>
      </c>
      <c r="D87" s="36"/>
      <c r="E87" s="36">
        <f t="shared" si="9"/>
        <v>0</v>
      </c>
    </row>
    <row r="88" spans="1:5" hidden="1" x14ac:dyDescent="0.2">
      <c r="A88" s="15" t="s">
        <v>185</v>
      </c>
      <c r="B88" s="22"/>
      <c r="C88" s="36">
        <f t="shared" si="8"/>
        <v>0</v>
      </c>
      <c r="D88" s="36"/>
      <c r="E88" s="36">
        <f t="shared" si="9"/>
        <v>0</v>
      </c>
    </row>
    <row r="89" spans="1:5" hidden="1" x14ac:dyDescent="0.2">
      <c r="A89" s="15" t="s">
        <v>116</v>
      </c>
      <c r="B89" s="22"/>
      <c r="C89" s="36">
        <f t="shared" si="8"/>
        <v>0</v>
      </c>
      <c r="D89" s="36"/>
      <c r="E89" s="36">
        <f t="shared" si="9"/>
        <v>0</v>
      </c>
    </row>
    <row r="90" spans="1:5" hidden="1" x14ac:dyDescent="0.2">
      <c r="A90" s="15" t="s">
        <v>193</v>
      </c>
      <c r="B90" s="22"/>
      <c r="C90" s="36">
        <f t="shared" si="8"/>
        <v>0</v>
      </c>
      <c r="D90" s="36"/>
      <c r="E90" s="36">
        <f t="shared" si="9"/>
        <v>0</v>
      </c>
    </row>
    <row r="91" spans="1:5" hidden="1" x14ac:dyDescent="0.2">
      <c r="A91" s="15" t="s">
        <v>117</v>
      </c>
      <c r="B91" s="22"/>
      <c r="C91" s="36">
        <f t="shared" si="8"/>
        <v>0</v>
      </c>
      <c r="D91" s="36"/>
      <c r="E91" s="36">
        <f t="shared" si="9"/>
        <v>0</v>
      </c>
    </row>
    <row r="92" spans="1:5" hidden="1" x14ac:dyDescent="0.2">
      <c r="A92" s="15" t="s">
        <v>118</v>
      </c>
      <c r="B92" s="22"/>
      <c r="C92" s="36">
        <f t="shared" si="8"/>
        <v>0</v>
      </c>
      <c r="D92" s="36"/>
      <c r="E92" s="36">
        <f t="shared" si="9"/>
        <v>0</v>
      </c>
    </row>
    <row r="93" spans="1:5" hidden="1" x14ac:dyDescent="0.2">
      <c r="A93" s="15" t="s">
        <v>119</v>
      </c>
      <c r="B93" s="22"/>
      <c r="C93" s="36">
        <f t="shared" si="8"/>
        <v>0</v>
      </c>
      <c r="D93" s="36"/>
      <c r="E93" s="36">
        <f t="shared" si="9"/>
        <v>0</v>
      </c>
    </row>
    <row r="94" spans="1:5" x14ac:dyDescent="0.2">
      <c r="A94" s="35" t="s">
        <v>120</v>
      </c>
      <c r="B94" s="36">
        <f>SUM('Plan 2024.'!B93)</f>
        <v>40000</v>
      </c>
      <c r="C94" s="36">
        <v>0</v>
      </c>
      <c r="D94" s="36"/>
      <c r="E94" s="36">
        <f t="shared" si="9"/>
        <v>40000</v>
      </c>
    </row>
    <row r="95" spans="1:5" hidden="1" x14ac:dyDescent="0.2">
      <c r="A95" s="15" t="s">
        <v>121</v>
      </c>
      <c r="B95" s="22"/>
      <c r="C95" s="36">
        <f t="shared" si="8"/>
        <v>0</v>
      </c>
      <c r="D95" s="36"/>
      <c r="E95" s="36">
        <f t="shared" si="9"/>
        <v>0</v>
      </c>
    </row>
    <row r="96" spans="1:5" hidden="1" x14ac:dyDescent="0.2">
      <c r="A96" s="15" t="s">
        <v>122</v>
      </c>
      <c r="B96" s="22"/>
      <c r="C96" s="36">
        <f t="shared" si="8"/>
        <v>0</v>
      </c>
      <c r="D96" s="36"/>
      <c r="E96" s="36">
        <f t="shared" si="9"/>
        <v>0</v>
      </c>
    </row>
    <row r="97" spans="1:5" hidden="1" x14ac:dyDescent="0.2">
      <c r="A97" s="15" t="s">
        <v>123</v>
      </c>
      <c r="B97" s="22"/>
      <c r="C97" s="36">
        <f t="shared" si="8"/>
        <v>0</v>
      </c>
      <c r="D97" s="36"/>
      <c r="E97" s="36">
        <f t="shared" si="9"/>
        <v>0</v>
      </c>
    </row>
    <row r="98" spans="1:5" hidden="1" x14ac:dyDescent="0.2">
      <c r="A98" s="15" t="s">
        <v>124</v>
      </c>
      <c r="B98" s="22"/>
      <c r="C98" s="36">
        <f t="shared" si="8"/>
        <v>0</v>
      </c>
      <c r="D98" s="36"/>
      <c r="E98" s="36">
        <f t="shared" si="9"/>
        <v>0</v>
      </c>
    </row>
    <row r="99" spans="1:5" x14ac:dyDescent="0.2">
      <c r="A99" s="35" t="s">
        <v>125</v>
      </c>
      <c r="B99" s="36">
        <f>SUM('Plan 2024.'!B98)</f>
        <v>14200</v>
      </c>
      <c r="C99" s="36">
        <v>1800</v>
      </c>
      <c r="D99" s="36"/>
      <c r="E99" s="36">
        <f t="shared" si="9"/>
        <v>14200</v>
      </c>
    </row>
    <row r="100" spans="1:5" hidden="1" x14ac:dyDescent="0.2">
      <c r="A100" s="15" t="s">
        <v>126</v>
      </c>
      <c r="B100" s="22"/>
      <c r="C100" s="36">
        <f t="shared" si="8"/>
        <v>0</v>
      </c>
      <c r="D100" s="36"/>
      <c r="E100" s="36">
        <f t="shared" si="9"/>
        <v>0</v>
      </c>
    </row>
    <row r="101" spans="1:5" hidden="1" x14ac:dyDescent="0.2">
      <c r="A101" s="15" t="s">
        <v>127</v>
      </c>
      <c r="B101" s="22"/>
      <c r="C101" s="36">
        <f t="shared" si="8"/>
        <v>0</v>
      </c>
      <c r="D101" s="36"/>
      <c r="E101" s="36">
        <f t="shared" si="9"/>
        <v>0</v>
      </c>
    </row>
    <row r="102" spans="1:5" hidden="1" x14ac:dyDescent="0.2">
      <c r="A102" s="15" t="s">
        <v>128</v>
      </c>
      <c r="B102" s="22"/>
      <c r="C102" s="36">
        <f t="shared" si="8"/>
        <v>0</v>
      </c>
      <c r="D102" s="36"/>
      <c r="E102" s="36">
        <f t="shared" si="9"/>
        <v>0</v>
      </c>
    </row>
    <row r="103" spans="1:5" x14ac:dyDescent="0.2">
      <c r="A103" s="35" t="s">
        <v>129</v>
      </c>
      <c r="B103" s="36">
        <f>SUM('Plan 2024.'!B102)</f>
        <v>41000</v>
      </c>
      <c r="C103" s="36">
        <v>4000</v>
      </c>
      <c r="D103" s="36"/>
      <c r="E103" s="36">
        <f t="shared" si="9"/>
        <v>41000</v>
      </c>
    </row>
    <row r="104" spans="1:5" hidden="1" x14ac:dyDescent="0.2">
      <c r="A104" s="15" t="s">
        <v>130</v>
      </c>
      <c r="B104" s="22">
        <v>300</v>
      </c>
      <c r="C104" s="22"/>
      <c r="D104" s="22"/>
      <c r="E104" s="22"/>
    </row>
    <row r="105" spans="1:5" hidden="1" x14ac:dyDescent="0.2">
      <c r="A105" s="15" t="s">
        <v>131</v>
      </c>
      <c r="B105" s="23">
        <v>300</v>
      </c>
      <c r="C105" s="23"/>
      <c r="D105" s="23"/>
      <c r="E105" s="23"/>
    </row>
    <row r="106" spans="1:5" hidden="1" x14ac:dyDescent="0.2">
      <c r="A106" s="15" t="s">
        <v>132</v>
      </c>
      <c r="B106" s="22">
        <v>300</v>
      </c>
      <c r="C106" s="22"/>
      <c r="D106" s="22"/>
      <c r="E106" s="22"/>
    </row>
    <row r="107" spans="1:5" hidden="1" x14ac:dyDescent="0.2">
      <c r="A107" s="15" t="s">
        <v>133</v>
      </c>
      <c r="B107" s="22">
        <v>300</v>
      </c>
      <c r="C107" s="22"/>
      <c r="D107" s="22"/>
      <c r="E107" s="22"/>
    </row>
    <row r="108" spans="1:5" hidden="1" x14ac:dyDescent="0.2">
      <c r="A108" s="15" t="s">
        <v>134</v>
      </c>
      <c r="B108" s="23">
        <v>5300</v>
      </c>
      <c r="C108" s="23"/>
      <c r="D108" s="23"/>
      <c r="E108" s="23"/>
    </row>
    <row r="109" spans="1:5" hidden="1" x14ac:dyDescent="0.2">
      <c r="A109" s="15" t="s">
        <v>135</v>
      </c>
      <c r="B109" s="23">
        <v>300</v>
      </c>
      <c r="C109" s="23"/>
      <c r="D109" s="23"/>
      <c r="E109" s="23"/>
    </row>
    <row r="110" spans="1:5" hidden="1" x14ac:dyDescent="0.2">
      <c r="A110" s="15" t="s">
        <v>188</v>
      </c>
      <c r="B110" s="22">
        <v>4000</v>
      </c>
      <c r="C110" s="22"/>
      <c r="D110" s="22"/>
      <c r="E110" s="22"/>
    </row>
    <row r="111" spans="1:5" hidden="1" x14ac:dyDescent="0.2">
      <c r="A111" s="15" t="s">
        <v>187</v>
      </c>
      <c r="B111" s="22">
        <v>2700</v>
      </c>
      <c r="C111" s="22"/>
      <c r="D111" s="22"/>
      <c r="E111" s="22"/>
    </row>
    <row r="112" spans="1:5" hidden="1" x14ac:dyDescent="0.2">
      <c r="A112" s="15" t="s">
        <v>171</v>
      </c>
      <c r="B112" s="22">
        <v>3300</v>
      </c>
      <c r="C112" s="22"/>
      <c r="D112" s="22"/>
      <c r="E112" s="22"/>
    </row>
    <row r="113" spans="1:5" hidden="1" x14ac:dyDescent="0.2">
      <c r="A113" s="15" t="s">
        <v>170</v>
      </c>
      <c r="B113" s="22">
        <v>700</v>
      </c>
      <c r="C113" s="22"/>
      <c r="D113" s="22"/>
      <c r="E113" s="22"/>
    </row>
    <row r="114" spans="1:5" hidden="1" x14ac:dyDescent="0.2">
      <c r="A114" s="15" t="s">
        <v>169</v>
      </c>
      <c r="B114" s="22">
        <v>2000</v>
      </c>
      <c r="C114" s="22"/>
      <c r="D114" s="22"/>
      <c r="E114" s="22"/>
    </row>
    <row r="115" spans="1:5" ht="25.5" hidden="1" x14ac:dyDescent="0.2">
      <c r="A115" s="28" t="s">
        <v>186</v>
      </c>
      <c r="B115" s="22">
        <v>700</v>
      </c>
      <c r="C115" s="22"/>
      <c r="D115" s="22"/>
      <c r="E115" s="22"/>
    </row>
    <row r="116" spans="1:5" hidden="1" x14ac:dyDescent="0.2">
      <c r="A116" s="15" t="s">
        <v>136</v>
      </c>
      <c r="B116" s="23">
        <v>1100</v>
      </c>
      <c r="C116" s="23"/>
      <c r="D116" s="23"/>
      <c r="E116" s="23"/>
    </row>
    <row r="117" spans="1:5" hidden="1" x14ac:dyDescent="0.2">
      <c r="A117" s="15" t="s">
        <v>137</v>
      </c>
      <c r="B117" s="23">
        <v>2700</v>
      </c>
      <c r="C117" s="23"/>
      <c r="D117" s="23"/>
      <c r="E117" s="23"/>
    </row>
    <row r="118" spans="1:5" hidden="1" x14ac:dyDescent="0.2">
      <c r="A118" s="15" t="s">
        <v>129</v>
      </c>
      <c r="B118" s="23">
        <v>1300</v>
      </c>
      <c r="C118" s="23"/>
      <c r="D118" s="23"/>
      <c r="E118" s="23"/>
    </row>
    <row r="119" spans="1:5" s="8" customFormat="1" ht="15.75" x14ac:dyDescent="0.25">
      <c r="A119" s="31" t="s">
        <v>138</v>
      </c>
      <c r="B119" s="32">
        <f>SUM('Plan 2024.'!B114)</f>
        <v>44000</v>
      </c>
      <c r="C119" s="32">
        <v>0</v>
      </c>
      <c r="D119" s="32">
        <v>20000</v>
      </c>
      <c r="E119" s="32">
        <f>SUM(B119+D119)</f>
        <v>64000</v>
      </c>
    </row>
    <row r="120" spans="1:5" s="8" customFormat="1" ht="15.75" x14ac:dyDescent="0.25">
      <c r="A120" s="31" t="s">
        <v>139</v>
      </c>
      <c r="B120" s="32">
        <f>SUM('Plan 2024.'!B115)</f>
        <v>620000</v>
      </c>
      <c r="C120" s="32">
        <v>54000</v>
      </c>
      <c r="D120" s="32"/>
      <c r="E120" s="32">
        <f>SUM(B120+D120)</f>
        <v>620000</v>
      </c>
    </row>
    <row r="121" spans="1:5" s="8" customFormat="1" ht="15.75" x14ac:dyDescent="0.25">
      <c r="A121" s="31" t="s">
        <v>140</v>
      </c>
      <c r="B121" s="32">
        <f>SUM(B122+B123+B126)</f>
        <v>136500</v>
      </c>
      <c r="C121" s="32">
        <f t="shared" ref="C121:E121" si="10">SUM(C122+C123+C126)</f>
        <v>14200</v>
      </c>
      <c r="D121" s="32">
        <f t="shared" si="10"/>
        <v>0</v>
      </c>
      <c r="E121" s="32">
        <f t="shared" si="10"/>
        <v>136500</v>
      </c>
    </row>
    <row r="122" spans="1:5" x14ac:dyDescent="0.2">
      <c r="A122" s="35" t="s">
        <v>141</v>
      </c>
      <c r="B122" s="36">
        <f>SUM('Plan 2024.'!B117)</f>
        <v>16000</v>
      </c>
      <c r="C122" s="36">
        <v>2200</v>
      </c>
      <c r="D122" s="36"/>
      <c r="E122" s="36">
        <f>SUM(B122+D122)</f>
        <v>16000</v>
      </c>
    </row>
    <row r="123" spans="1:5" x14ac:dyDescent="0.2">
      <c r="A123" s="35" t="s">
        <v>142</v>
      </c>
      <c r="B123" s="36">
        <f>SUM('Plan 2024.'!B118)</f>
        <v>20000</v>
      </c>
      <c r="C123" s="36"/>
      <c r="D123" s="36"/>
      <c r="E123" s="36">
        <f t="shared" ref="E123:E126" si="11">SUM(B123+D123)</f>
        <v>20000</v>
      </c>
    </row>
    <row r="124" spans="1:5" hidden="1" x14ac:dyDescent="0.2">
      <c r="A124" s="15" t="s">
        <v>143</v>
      </c>
      <c r="B124" s="22"/>
      <c r="C124" s="22"/>
      <c r="D124" s="22"/>
      <c r="E124" s="36">
        <f t="shared" si="11"/>
        <v>0</v>
      </c>
    </row>
    <row r="125" spans="1:5" hidden="1" x14ac:dyDescent="0.2">
      <c r="A125" s="15" t="s">
        <v>144</v>
      </c>
      <c r="B125" s="22"/>
      <c r="C125" s="22"/>
      <c r="D125" s="22"/>
      <c r="E125" s="36">
        <f t="shared" si="11"/>
        <v>0</v>
      </c>
    </row>
    <row r="126" spans="1:5" x14ac:dyDescent="0.2">
      <c r="A126" s="35" t="s">
        <v>145</v>
      </c>
      <c r="B126" s="36">
        <f>SUM('Plan 2024.'!B121)</f>
        <v>100500</v>
      </c>
      <c r="C126" s="36">
        <v>12000</v>
      </c>
      <c r="D126" s="36"/>
      <c r="E126" s="36">
        <f t="shared" si="11"/>
        <v>100500</v>
      </c>
    </row>
    <row r="127" spans="1:5" hidden="1" x14ac:dyDescent="0.2">
      <c r="A127" s="15" t="s">
        <v>146</v>
      </c>
      <c r="B127" s="23">
        <v>300</v>
      </c>
      <c r="C127" s="23"/>
      <c r="D127" s="23"/>
      <c r="E127" s="23"/>
    </row>
    <row r="128" spans="1:5" hidden="1" x14ac:dyDescent="0.2">
      <c r="A128" s="15" t="s">
        <v>147</v>
      </c>
      <c r="B128" s="23">
        <v>300</v>
      </c>
      <c r="C128" s="23"/>
      <c r="D128" s="23"/>
      <c r="E128" s="23"/>
    </row>
    <row r="129" spans="1:5" hidden="1" x14ac:dyDescent="0.2">
      <c r="A129" s="15" t="s">
        <v>148</v>
      </c>
      <c r="B129" s="23">
        <v>700</v>
      </c>
      <c r="C129" s="23"/>
      <c r="D129" s="23"/>
      <c r="E129" s="23"/>
    </row>
    <row r="130" spans="1:5" hidden="1" x14ac:dyDescent="0.2">
      <c r="A130" s="15" t="s">
        <v>149</v>
      </c>
      <c r="B130" s="23">
        <v>1100</v>
      </c>
      <c r="C130" s="23"/>
      <c r="D130" s="23"/>
      <c r="E130" s="23"/>
    </row>
    <row r="131" spans="1:5" hidden="1" x14ac:dyDescent="0.2">
      <c r="A131" s="15" t="s">
        <v>150</v>
      </c>
      <c r="B131" s="23">
        <v>60000</v>
      </c>
      <c r="C131" s="23"/>
      <c r="D131" s="23"/>
      <c r="E131" s="23"/>
    </row>
    <row r="132" spans="1:5" hidden="1" x14ac:dyDescent="0.2">
      <c r="A132" s="15" t="s">
        <v>151</v>
      </c>
      <c r="B132" s="23">
        <v>2000</v>
      </c>
      <c r="C132" s="23"/>
      <c r="D132" s="23"/>
      <c r="E132" s="23"/>
    </row>
    <row r="133" spans="1:5" hidden="1" x14ac:dyDescent="0.2">
      <c r="A133" s="15" t="s">
        <v>152</v>
      </c>
      <c r="B133" s="23">
        <v>300</v>
      </c>
      <c r="C133" s="23"/>
      <c r="D133" s="23"/>
      <c r="E133" s="23"/>
    </row>
    <row r="134" spans="1:5" hidden="1" x14ac:dyDescent="0.2">
      <c r="A134" s="15" t="s">
        <v>153</v>
      </c>
      <c r="B134" s="23">
        <v>400</v>
      </c>
      <c r="C134" s="23"/>
      <c r="D134" s="23"/>
      <c r="E134" s="23"/>
    </row>
    <row r="135" spans="1:5" hidden="1" x14ac:dyDescent="0.2">
      <c r="A135" s="15" t="s">
        <v>154</v>
      </c>
      <c r="B135" s="23">
        <v>300</v>
      </c>
      <c r="C135" s="23"/>
      <c r="D135" s="23"/>
      <c r="E135" s="23"/>
    </row>
    <row r="136" spans="1:5" hidden="1" x14ac:dyDescent="0.2">
      <c r="A136" s="15" t="s">
        <v>155</v>
      </c>
      <c r="B136" s="23">
        <v>300</v>
      </c>
      <c r="C136" s="23"/>
      <c r="D136" s="23"/>
      <c r="E136" s="23"/>
    </row>
    <row r="137" spans="1:5" hidden="1" x14ac:dyDescent="0.2">
      <c r="A137" s="15" t="s">
        <v>156</v>
      </c>
      <c r="B137" s="23">
        <v>3500</v>
      </c>
      <c r="C137" s="23"/>
      <c r="D137" s="23"/>
      <c r="E137" s="23"/>
    </row>
    <row r="138" spans="1:5" hidden="1" x14ac:dyDescent="0.2">
      <c r="A138" s="15" t="s">
        <v>157</v>
      </c>
      <c r="B138" s="23">
        <v>1400</v>
      </c>
      <c r="C138" s="23"/>
      <c r="D138" s="23"/>
      <c r="E138" s="23"/>
    </row>
    <row r="139" spans="1:5" hidden="1" x14ac:dyDescent="0.2">
      <c r="A139" s="15" t="s">
        <v>158</v>
      </c>
      <c r="B139" s="23">
        <v>4400</v>
      </c>
      <c r="C139" s="23"/>
      <c r="D139" s="23"/>
      <c r="E139" s="23"/>
    </row>
    <row r="140" spans="1:5" hidden="1" x14ac:dyDescent="0.2">
      <c r="A140" s="15" t="s">
        <v>159</v>
      </c>
      <c r="B140" s="23">
        <v>800</v>
      </c>
      <c r="C140" s="23"/>
      <c r="D140" s="23"/>
      <c r="E140" s="23"/>
    </row>
    <row r="141" spans="1:5" hidden="1" x14ac:dyDescent="0.2">
      <c r="A141" s="15" t="s">
        <v>160</v>
      </c>
      <c r="B141" s="23">
        <v>1200</v>
      </c>
      <c r="C141" s="23"/>
      <c r="D141" s="23"/>
      <c r="E141" s="23"/>
    </row>
    <row r="142" spans="1:5" hidden="1" x14ac:dyDescent="0.2">
      <c r="A142" s="15" t="s">
        <v>189</v>
      </c>
      <c r="B142" s="23">
        <v>2700</v>
      </c>
      <c r="C142" s="23"/>
      <c r="D142" s="23"/>
      <c r="E142" s="23"/>
    </row>
    <row r="143" spans="1:5" s="8" customFormat="1" hidden="1" x14ac:dyDescent="0.2">
      <c r="A143" s="15" t="s">
        <v>145</v>
      </c>
      <c r="B143" s="23">
        <v>1400</v>
      </c>
      <c r="C143" s="23"/>
      <c r="D143" s="23"/>
      <c r="E143" s="23"/>
    </row>
    <row r="144" spans="1:5" s="8" customFormat="1" ht="15.75" x14ac:dyDescent="0.25">
      <c r="A144" s="31" t="s">
        <v>161</v>
      </c>
      <c r="B144" s="32">
        <f>SUM(B149:B151)</f>
        <v>3000</v>
      </c>
      <c r="C144" s="32">
        <f t="shared" ref="C144:E144" si="12">SUM(C149:C151)</f>
        <v>0</v>
      </c>
      <c r="D144" s="32">
        <f t="shared" si="12"/>
        <v>3200</v>
      </c>
      <c r="E144" s="32">
        <f t="shared" si="12"/>
        <v>6200</v>
      </c>
    </row>
    <row r="145" spans="1:5" hidden="1" x14ac:dyDescent="0.2">
      <c r="A145" s="15" t="s">
        <v>162</v>
      </c>
      <c r="B145" s="23">
        <v>300</v>
      </c>
      <c r="C145" s="23"/>
      <c r="D145" s="23"/>
      <c r="E145" s="23"/>
    </row>
    <row r="146" spans="1:5" hidden="1" x14ac:dyDescent="0.2">
      <c r="A146" s="15" t="s">
        <v>163</v>
      </c>
      <c r="B146" s="23">
        <v>2700</v>
      </c>
      <c r="C146" s="23"/>
      <c r="D146" s="23"/>
      <c r="E146" s="23"/>
    </row>
    <row r="147" spans="1:5" hidden="1" x14ac:dyDescent="0.2">
      <c r="A147" s="15" t="s">
        <v>164</v>
      </c>
      <c r="B147" s="23">
        <v>20</v>
      </c>
      <c r="C147" s="23"/>
      <c r="D147" s="23"/>
      <c r="E147" s="23"/>
    </row>
    <row r="148" spans="1:5" hidden="1" x14ac:dyDescent="0.2">
      <c r="A148" s="15" t="s">
        <v>165</v>
      </c>
      <c r="B148" s="23">
        <v>20</v>
      </c>
      <c r="C148" s="23"/>
      <c r="D148" s="23"/>
      <c r="E148" s="23"/>
    </row>
    <row r="149" spans="1:5" ht="25.5" customHeight="1" x14ac:dyDescent="0.2">
      <c r="A149" s="17" t="s">
        <v>214</v>
      </c>
      <c r="B149" s="23">
        <v>0</v>
      </c>
      <c r="C149" s="23">
        <f>SUM(B149)</f>
        <v>0</v>
      </c>
      <c r="D149" s="23">
        <v>1600</v>
      </c>
      <c r="E149" s="23">
        <f>SUM(B149+D149)</f>
        <v>1600</v>
      </c>
    </row>
    <row r="150" spans="1:5" ht="30.75" customHeight="1" x14ac:dyDescent="0.2">
      <c r="A150" s="17" t="s">
        <v>209</v>
      </c>
      <c r="B150" s="23">
        <v>0</v>
      </c>
      <c r="C150" s="23">
        <f t="shared" ref="C150" si="13">SUM(B150)</f>
        <v>0</v>
      </c>
      <c r="D150" s="23">
        <v>1600</v>
      </c>
      <c r="E150" s="23">
        <f t="shared" ref="E150:E151" si="14">SUM(B150+D150)</f>
        <v>1600</v>
      </c>
    </row>
    <row r="151" spans="1:5" x14ac:dyDescent="0.2">
      <c r="A151" s="15" t="s">
        <v>213</v>
      </c>
      <c r="B151" s="23">
        <v>3000</v>
      </c>
      <c r="C151" s="23">
        <v>0</v>
      </c>
      <c r="D151" s="23"/>
      <c r="E151" s="23">
        <f t="shared" si="14"/>
        <v>3000</v>
      </c>
    </row>
    <row r="152" spans="1:5" s="8" customFormat="1" ht="15.75" x14ac:dyDescent="0.25">
      <c r="A152" s="31" t="s">
        <v>166</v>
      </c>
      <c r="B152" s="32">
        <f>SUM(B39)</f>
        <v>1340000</v>
      </c>
      <c r="C152" s="32">
        <f t="shared" ref="C152:E152" si="15">SUM(C39)</f>
        <v>101000</v>
      </c>
      <c r="D152" s="32">
        <f t="shared" si="15"/>
        <v>20000</v>
      </c>
      <c r="E152" s="32">
        <f t="shared" si="15"/>
        <v>1360000</v>
      </c>
    </row>
    <row r="153" spans="1:5" s="8" customFormat="1" ht="15.75" x14ac:dyDescent="0.25">
      <c r="A153" s="31" t="s">
        <v>167</v>
      </c>
      <c r="B153" s="32">
        <f>SUM(B43+B76+B119+B120+B121+B144)</f>
        <v>1335500</v>
      </c>
      <c r="C153" s="32">
        <f t="shared" ref="C153:E153" si="16">SUM(C43+C76+C119+C120+C121+C144)</f>
        <v>97000</v>
      </c>
      <c r="D153" s="32">
        <f t="shared" si="16"/>
        <v>23200</v>
      </c>
      <c r="E153" s="32">
        <f t="shared" si="16"/>
        <v>1358700</v>
      </c>
    </row>
    <row r="154" spans="1:5" s="8" customFormat="1" ht="15.75" x14ac:dyDescent="0.25">
      <c r="A154" s="31" t="s">
        <v>168</v>
      </c>
      <c r="B154" s="32">
        <f>SUM(B152-B153)</f>
        <v>4500</v>
      </c>
      <c r="C154" s="32">
        <f t="shared" ref="C154:E154" si="17">SUM(C152-C153)</f>
        <v>4000</v>
      </c>
      <c r="D154" s="32">
        <f t="shared" si="17"/>
        <v>-3200</v>
      </c>
      <c r="E154" s="32">
        <f t="shared" si="17"/>
        <v>1300</v>
      </c>
    </row>
    <row r="155" spans="1:5" ht="8.25" customHeight="1" x14ac:dyDescent="0.2"/>
    <row r="156" spans="1:5" x14ac:dyDescent="0.2">
      <c r="A156" s="16" t="s">
        <v>205</v>
      </c>
      <c r="B156" s="16"/>
      <c r="C156" s="37"/>
    </row>
    <row r="157" spans="1:5" x14ac:dyDescent="0.2">
      <c r="A157" s="16" t="s">
        <v>206</v>
      </c>
      <c r="B157" s="16"/>
      <c r="C157" s="37"/>
    </row>
    <row r="158" spans="1:5" x14ac:dyDescent="0.2">
      <c r="A158" s="16" t="s">
        <v>210</v>
      </c>
      <c r="B158" s="16"/>
      <c r="C158" s="37"/>
    </row>
    <row r="159" spans="1:5" x14ac:dyDescent="0.2">
      <c r="A159" s="16" t="s">
        <v>207</v>
      </c>
      <c r="B159" s="16"/>
      <c r="C159" s="37"/>
    </row>
  </sheetData>
  <mergeCells count="1">
    <mergeCell ref="A1:E1"/>
  </mergeCells>
  <printOptions horizontalCentered="1" verticalCentered="1"/>
  <pageMargins left="0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"/>
  <sheetViews>
    <sheetView workbookViewId="0">
      <selection activeCell="C32" sqref="C32"/>
    </sheetView>
  </sheetViews>
  <sheetFormatPr defaultColWidth="20.28515625" defaultRowHeight="15" x14ac:dyDescent="0.2"/>
  <cols>
    <col min="1" max="1" width="65.85546875" style="16" customWidth="1"/>
    <col min="2" max="2" width="15.85546875" style="19" customWidth="1"/>
    <col min="3" max="3" width="11.85546875" style="19" customWidth="1"/>
    <col min="4" max="4" width="17.85546875" style="19" bestFit="1" customWidth="1"/>
    <col min="5" max="16384" width="20.28515625" style="11"/>
  </cols>
  <sheetData>
    <row r="1" spans="1:4" s="8" customFormat="1" ht="15.75" customHeight="1" x14ac:dyDescent="0.25">
      <c r="A1" s="29"/>
      <c r="B1" s="29"/>
      <c r="C1" s="29"/>
      <c r="D1" s="29"/>
    </row>
    <row r="2" spans="1:4" s="8" customFormat="1" ht="15.75" x14ac:dyDescent="0.25">
      <c r="A2" s="40" t="s">
        <v>202</v>
      </c>
      <c r="B2" s="40"/>
      <c r="C2" s="40"/>
      <c r="D2" s="40"/>
    </row>
    <row r="3" spans="1:4" s="9" customFormat="1" ht="42" customHeight="1" x14ac:dyDescent="0.2">
      <c r="A3" s="30" t="s">
        <v>48</v>
      </c>
      <c r="B3" s="33" t="s">
        <v>194</v>
      </c>
      <c r="C3" s="33" t="s">
        <v>201</v>
      </c>
      <c r="D3" s="33" t="s">
        <v>203</v>
      </c>
    </row>
    <row r="4" spans="1:4" s="9" customFormat="1" ht="12.75" x14ac:dyDescent="0.2">
      <c r="A4" s="30"/>
      <c r="B4" s="34"/>
      <c r="C4" s="34"/>
      <c r="D4" s="34"/>
    </row>
    <row r="5" spans="1:4" x14ac:dyDescent="0.2">
      <c r="A5" s="24" t="s">
        <v>49</v>
      </c>
      <c r="B5" s="18">
        <v>45000</v>
      </c>
      <c r="C5" s="18"/>
      <c r="D5" s="18">
        <f>SUM(B5)</f>
        <v>45000</v>
      </c>
    </row>
    <row r="6" spans="1:4" x14ac:dyDescent="0.2">
      <c r="A6" s="10" t="s">
        <v>172</v>
      </c>
      <c r="B6" s="18">
        <v>10000</v>
      </c>
      <c r="C6" s="18"/>
      <c r="D6" s="18">
        <f t="shared" ref="D6:D31" si="0">SUM(B6)</f>
        <v>10000</v>
      </c>
    </row>
    <row r="7" spans="1:4" ht="26.45" customHeight="1" x14ac:dyDescent="0.2">
      <c r="A7" s="24" t="s">
        <v>191</v>
      </c>
      <c r="B7" s="18">
        <v>30000</v>
      </c>
      <c r="C7" s="18"/>
      <c r="D7" s="18">
        <f t="shared" si="0"/>
        <v>30000</v>
      </c>
    </row>
    <row r="8" spans="1:4" x14ac:dyDescent="0.2">
      <c r="A8" s="10" t="s">
        <v>50</v>
      </c>
      <c r="B8" s="18">
        <v>430000</v>
      </c>
      <c r="C8" s="18"/>
      <c r="D8" s="18">
        <f t="shared" si="0"/>
        <v>430000</v>
      </c>
    </row>
    <row r="9" spans="1:4" x14ac:dyDescent="0.2">
      <c r="A9" s="10" t="s">
        <v>51</v>
      </c>
      <c r="B9" s="18">
        <v>4000</v>
      </c>
      <c r="C9" s="18"/>
      <c r="D9" s="18">
        <f t="shared" si="0"/>
        <v>4000</v>
      </c>
    </row>
    <row r="10" spans="1:4" x14ac:dyDescent="0.2">
      <c r="A10" s="10" t="s">
        <v>52</v>
      </c>
      <c r="B10" s="18">
        <v>130000</v>
      </c>
      <c r="C10" s="18"/>
      <c r="D10" s="18">
        <f t="shared" si="0"/>
        <v>130000</v>
      </c>
    </row>
    <row r="11" spans="1:4" x14ac:dyDescent="0.2">
      <c r="A11" s="10" t="s">
        <v>53</v>
      </c>
      <c r="B11" s="18">
        <v>25000</v>
      </c>
      <c r="C11" s="18"/>
      <c r="D11" s="18">
        <f t="shared" si="0"/>
        <v>25000</v>
      </c>
    </row>
    <row r="12" spans="1:4" x14ac:dyDescent="0.2">
      <c r="A12" s="24" t="s">
        <v>54</v>
      </c>
      <c r="B12" s="18">
        <v>22000</v>
      </c>
      <c r="C12" s="18"/>
      <c r="D12" s="18">
        <f t="shared" si="0"/>
        <v>22000</v>
      </c>
    </row>
    <row r="13" spans="1:4" x14ac:dyDescent="0.2">
      <c r="A13" s="24" t="s">
        <v>55</v>
      </c>
      <c r="B13" s="18">
        <v>16000</v>
      </c>
      <c r="C13" s="18"/>
      <c r="D13" s="18">
        <f t="shared" si="0"/>
        <v>16000</v>
      </c>
    </row>
    <row r="14" spans="1:4" ht="25.5" x14ac:dyDescent="0.2">
      <c r="A14" s="24" t="s">
        <v>56</v>
      </c>
      <c r="B14" s="18">
        <v>15000</v>
      </c>
      <c r="C14" s="18"/>
      <c r="D14" s="18">
        <f t="shared" si="0"/>
        <v>15000</v>
      </c>
    </row>
    <row r="15" spans="1:4" ht="25.5" x14ac:dyDescent="0.2">
      <c r="A15" s="24" t="s">
        <v>57</v>
      </c>
      <c r="B15" s="18">
        <v>0</v>
      </c>
      <c r="C15" s="18"/>
      <c r="D15" s="18">
        <f t="shared" si="0"/>
        <v>0</v>
      </c>
    </row>
    <row r="16" spans="1:4" x14ac:dyDescent="0.2">
      <c r="A16" s="10" t="s">
        <v>58</v>
      </c>
      <c r="B16" s="18">
        <v>100000</v>
      </c>
      <c r="C16" s="18"/>
      <c r="D16" s="18">
        <f t="shared" si="0"/>
        <v>100000</v>
      </c>
    </row>
    <row r="17" spans="1:4" x14ac:dyDescent="0.2">
      <c r="A17" s="10" t="s">
        <v>59</v>
      </c>
      <c r="B17" s="18">
        <v>50000</v>
      </c>
      <c r="C17" s="18"/>
      <c r="D17" s="18">
        <f t="shared" si="0"/>
        <v>50000</v>
      </c>
    </row>
    <row r="18" spans="1:4" x14ac:dyDescent="0.2">
      <c r="A18" s="10" t="s">
        <v>60</v>
      </c>
      <c r="B18" s="18">
        <v>30000</v>
      </c>
      <c r="C18" s="18"/>
      <c r="D18" s="18">
        <f t="shared" si="0"/>
        <v>30000</v>
      </c>
    </row>
    <row r="19" spans="1:4" x14ac:dyDescent="0.2">
      <c r="A19" s="24" t="s">
        <v>61</v>
      </c>
      <c r="B19" s="18">
        <v>28000</v>
      </c>
      <c r="C19" s="18"/>
      <c r="D19" s="18">
        <f t="shared" si="0"/>
        <v>28000</v>
      </c>
    </row>
    <row r="20" spans="1:4" x14ac:dyDescent="0.2">
      <c r="A20" s="10" t="s">
        <v>62</v>
      </c>
      <c r="B20" s="18">
        <v>3000</v>
      </c>
      <c r="C20" s="18"/>
      <c r="D20" s="18">
        <f t="shared" si="0"/>
        <v>3000</v>
      </c>
    </row>
    <row r="21" spans="1:4" x14ac:dyDescent="0.2">
      <c r="A21" s="12" t="s">
        <v>173</v>
      </c>
      <c r="B21" s="18">
        <v>10000</v>
      </c>
      <c r="C21" s="18"/>
      <c r="D21" s="18">
        <f t="shared" si="0"/>
        <v>10000</v>
      </c>
    </row>
    <row r="22" spans="1:4" x14ac:dyDescent="0.2">
      <c r="A22" s="10" t="s">
        <v>192</v>
      </c>
      <c r="B22" s="18">
        <v>20000</v>
      </c>
      <c r="C22" s="18"/>
      <c r="D22" s="18">
        <f t="shared" si="0"/>
        <v>20000</v>
      </c>
    </row>
    <row r="23" spans="1:4" x14ac:dyDescent="0.2">
      <c r="A23" s="10" t="s">
        <v>63</v>
      </c>
      <c r="B23" s="18">
        <v>90000</v>
      </c>
      <c r="C23" s="18"/>
      <c r="D23" s="18">
        <f t="shared" si="0"/>
        <v>90000</v>
      </c>
    </row>
    <row r="24" spans="1:4" x14ac:dyDescent="0.2">
      <c r="A24" s="10" t="s">
        <v>64</v>
      </c>
      <c r="B24" s="18">
        <v>3000</v>
      </c>
      <c r="C24" s="18"/>
      <c r="D24" s="18">
        <f t="shared" si="0"/>
        <v>3000</v>
      </c>
    </row>
    <row r="25" spans="1:4" x14ac:dyDescent="0.2">
      <c r="A25" s="10" t="s">
        <v>65</v>
      </c>
      <c r="B25" s="18">
        <v>40000</v>
      </c>
      <c r="C25" s="18"/>
      <c r="D25" s="18">
        <f t="shared" si="0"/>
        <v>40000</v>
      </c>
    </row>
    <row r="26" spans="1:4" x14ac:dyDescent="0.2">
      <c r="A26" s="10" t="s">
        <v>66</v>
      </c>
      <c r="B26" s="18">
        <v>1000</v>
      </c>
      <c r="C26" s="18"/>
      <c r="D26" s="18">
        <f t="shared" si="0"/>
        <v>1000</v>
      </c>
    </row>
    <row r="27" spans="1:4" x14ac:dyDescent="0.2">
      <c r="A27" s="10" t="s">
        <v>67</v>
      </c>
      <c r="B27" s="18">
        <v>25000</v>
      </c>
      <c r="C27" s="18"/>
      <c r="D27" s="18">
        <f t="shared" si="0"/>
        <v>25000</v>
      </c>
    </row>
    <row r="28" spans="1:4" x14ac:dyDescent="0.2">
      <c r="A28" s="10" t="s">
        <v>68</v>
      </c>
      <c r="B28" s="18">
        <v>28000</v>
      </c>
      <c r="C28" s="18"/>
      <c r="D28" s="18">
        <f t="shared" si="0"/>
        <v>28000</v>
      </c>
    </row>
    <row r="29" spans="1:4" x14ac:dyDescent="0.2">
      <c r="A29" s="10" t="s">
        <v>69</v>
      </c>
      <c r="B29" s="18">
        <v>80000</v>
      </c>
      <c r="C29" s="18"/>
      <c r="D29" s="18">
        <f t="shared" si="0"/>
        <v>80000</v>
      </c>
    </row>
    <row r="30" spans="1:4" x14ac:dyDescent="0.2">
      <c r="A30" s="10" t="s">
        <v>70</v>
      </c>
      <c r="B30" s="18">
        <v>46000</v>
      </c>
      <c r="C30" s="18"/>
      <c r="D30" s="18">
        <f t="shared" si="0"/>
        <v>46000</v>
      </c>
    </row>
    <row r="31" spans="1:4" x14ac:dyDescent="0.2">
      <c r="A31" s="10" t="s">
        <v>182</v>
      </c>
      <c r="B31" s="18">
        <v>25000</v>
      </c>
      <c r="C31" s="18"/>
      <c r="D31" s="18">
        <f t="shared" si="0"/>
        <v>25000</v>
      </c>
    </row>
    <row r="32" spans="1:4" x14ac:dyDescent="0.2">
      <c r="A32" s="10" t="s">
        <v>180</v>
      </c>
      <c r="B32" s="18">
        <v>5000</v>
      </c>
      <c r="C32" s="18">
        <v>20000</v>
      </c>
      <c r="D32" s="18">
        <f>SUM(B32:C32)</f>
        <v>25000</v>
      </c>
    </row>
    <row r="33" spans="1:4" s="8" customFormat="1" ht="15.75" x14ac:dyDescent="0.25">
      <c r="A33" s="31" t="s">
        <v>71</v>
      </c>
      <c r="B33" s="32">
        <f>SUM(B5:B32)</f>
        <v>1311000</v>
      </c>
      <c r="C33" s="32">
        <f t="shared" ref="C33:D33" si="1">SUM(C5:C32)</f>
        <v>20000</v>
      </c>
      <c r="D33" s="32">
        <f t="shared" si="1"/>
        <v>1331000</v>
      </c>
    </row>
    <row r="34" spans="1:4" x14ac:dyDescent="0.2">
      <c r="A34" s="10" t="s">
        <v>174</v>
      </c>
      <c r="B34" s="18">
        <v>3000</v>
      </c>
      <c r="C34" s="18"/>
      <c r="D34" s="18">
        <f>SUM(B34:C34)</f>
        <v>3000</v>
      </c>
    </row>
    <row r="35" spans="1:4" x14ac:dyDescent="0.2">
      <c r="A35" s="10" t="s">
        <v>183</v>
      </c>
      <c r="B35" s="18">
        <v>3000</v>
      </c>
      <c r="C35" s="18"/>
      <c r="D35" s="18">
        <f t="shared" ref="D35:D39" si="2">SUM(B35:C35)</f>
        <v>3000</v>
      </c>
    </row>
    <row r="36" spans="1:4" x14ac:dyDescent="0.2">
      <c r="A36" s="10" t="s">
        <v>72</v>
      </c>
      <c r="B36" s="18">
        <v>15000</v>
      </c>
      <c r="C36" s="18"/>
      <c r="D36" s="18">
        <f t="shared" si="2"/>
        <v>15000</v>
      </c>
    </row>
    <row r="37" spans="1:4" x14ac:dyDescent="0.2">
      <c r="A37" s="10" t="s">
        <v>73</v>
      </c>
      <c r="B37" s="18">
        <v>2000</v>
      </c>
      <c r="C37" s="18"/>
      <c r="D37" s="18">
        <f t="shared" si="2"/>
        <v>2000</v>
      </c>
    </row>
    <row r="38" spans="1:4" x14ac:dyDescent="0.2">
      <c r="A38" s="10" t="s">
        <v>177</v>
      </c>
      <c r="B38" s="18">
        <v>2000</v>
      </c>
      <c r="C38" s="18"/>
      <c r="D38" s="18">
        <f t="shared" si="2"/>
        <v>2000</v>
      </c>
    </row>
    <row r="39" spans="1:4" x14ac:dyDescent="0.2">
      <c r="A39" s="10" t="s">
        <v>74</v>
      </c>
      <c r="B39" s="18">
        <v>4000</v>
      </c>
      <c r="C39" s="18"/>
      <c r="D39" s="18">
        <f t="shared" si="2"/>
        <v>4000</v>
      </c>
    </row>
    <row r="40" spans="1:4" s="8" customFormat="1" ht="15.75" x14ac:dyDescent="0.25">
      <c r="A40" s="31" t="s">
        <v>75</v>
      </c>
      <c r="B40" s="32">
        <f>SUM(B33:B39)</f>
        <v>1340000</v>
      </c>
      <c r="C40" s="32">
        <f t="shared" ref="C40:D40" si="3">SUM(C33:C39)</f>
        <v>20000</v>
      </c>
      <c r="D40" s="32">
        <f t="shared" si="3"/>
        <v>1360000</v>
      </c>
    </row>
    <row r="41" spans="1:4" s="8" customFormat="1" ht="15.75" x14ac:dyDescent="0.25">
      <c r="A41" s="26"/>
      <c r="B41" s="27"/>
      <c r="C41" s="27"/>
      <c r="D41" s="27"/>
    </row>
    <row r="42" spans="1:4" s="9" customFormat="1" ht="38.25" x14ac:dyDescent="0.2">
      <c r="A42" s="30" t="s">
        <v>76</v>
      </c>
      <c r="B42" s="33" t="s">
        <v>194</v>
      </c>
      <c r="C42" s="33" t="s">
        <v>201</v>
      </c>
      <c r="D42" s="33" t="s">
        <v>203</v>
      </c>
    </row>
    <row r="43" spans="1:4" s="8" customFormat="1" ht="12.75" x14ac:dyDescent="0.2">
      <c r="A43" s="31"/>
      <c r="B43" s="34"/>
      <c r="C43" s="34"/>
      <c r="D43" s="34"/>
    </row>
    <row r="44" spans="1:4" s="8" customFormat="1" ht="15.75" x14ac:dyDescent="0.25">
      <c r="A44" s="13" t="s">
        <v>77</v>
      </c>
      <c r="B44" s="20">
        <f>SUM(B45+B62+B67+B68+B74)</f>
        <v>196300</v>
      </c>
      <c r="C44" s="20">
        <f t="shared" ref="C44:D44" si="4">SUM(C45+C62+C67+C68+C74)</f>
        <v>0</v>
      </c>
      <c r="D44" s="20">
        <f t="shared" si="4"/>
        <v>196300</v>
      </c>
    </row>
    <row r="45" spans="1:4" x14ac:dyDescent="0.2">
      <c r="A45" s="14" t="s">
        <v>78</v>
      </c>
      <c r="B45" s="21">
        <f>SUM(B46:B61)</f>
        <v>108800</v>
      </c>
      <c r="C45" s="21">
        <f t="shared" ref="C45:D45" si="5">SUM(C46:C61)</f>
        <v>0</v>
      </c>
      <c r="D45" s="21">
        <f t="shared" si="5"/>
        <v>108800</v>
      </c>
    </row>
    <row r="46" spans="1:4" x14ac:dyDescent="0.2">
      <c r="A46" s="15" t="s">
        <v>79</v>
      </c>
      <c r="B46" s="23">
        <v>19000</v>
      </c>
      <c r="C46" s="23"/>
      <c r="D46" s="23">
        <f>SUM(B46:C46)</f>
        <v>19000</v>
      </c>
    </row>
    <row r="47" spans="1:4" x14ac:dyDescent="0.2">
      <c r="A47" s="15" t="s">
        <v>80</v>
      </c>
      <c r="B47" s="22">
        <v>1600</v>
      </c>
      <c r="C47" s="22"/>
      <c r="D47" s="23">
        <f t="shared" ref="D47:D61" si="6">SUM(B47:C47)</f>
        <v>1600</v>
      </c>
    </row>
    <row r="48" spans="1:4" x14ac:dyDescent="0.2">
      <c r="A48" s="15" t="s">
        <v>81</v>
      </c>
      <c r="B48" s="22">
        <v>12000</v>
      </c>
      <c r="C48" s="22"/>
      <c r="D48" s="23">
        <f t="shared" si="6"/>
        <v>12000</v>
      </c>
    </row>
    <row r="49" spans="1:4" x14ac:dyDescent="0.2">
      <c r="A49" s="15" t="s">
        <v>82</v>
      </c>
      <c r="B49" s="22">
        <v>23000</v>
      </c>
      <c r="C49" s="22"/>
      <c r="D49" s="23">
        <f t="shared" si="6"/>
        <v>23000</v>
      </c>
    </row>
    <row r="50" spans="1:4" x14ac:dyDescent="0.2">
      <c r="A50" s="15" t="s">
        <v>83</v>
      </c>
      <c r="B50" s="23">
        <v>7000</v>
      </c>
      <c r="C50" s="23"/>
      <c r="D50" s="23">
        <f t="shared" si="6"/>
        <v>7000</v>
      </c>
    </row>
    <row r="51" spans="1:4" x14ac:dyDescent="0.2">
      <c r="A51" s="15" t="s">
        <v>84</v>
      </c>
      <c r="B51" s="22">
        <v>2000</v>
      </c>
      <c r="C51" s="22"/>
      <c r="D51" s="23">
        <f t="shared" si="6"/>
        <v>2000</v>
      </c>
    </row>
    <row r="52" spans="1:4" x14ac:dyDescent="0.2">
      <c r="A52" s="15" t="s">
        <v>195</v>
      </c>
      <c r="B52" s="22">
        <v>5000</v>
      </c>
      <c r="C52" s="22"/>
      <c r="D52" s="23">
        <f t="shared" si="6"/>
        <v>5000</v>
      </c>
    </row>
    <row r="53" spans="1:4" x14ac:dyDescent="0.2">
      <c r="A53" s="15" t="s">
        <v>85</v>
      </c>
      <c r="B53" s="22">
        <v>2000</v>
      </c>
      <c r="C53" s="22"/>
      <c r="D53" s="23">
        <f t="shared" si="6"/>
        <v>2000</v>
      </c>
    </row>
    <row r="54" spans="1:4" x14ac:dyDescent="0.2">
      <c r="A54" s="15" t="s">
        <v>86</v>
      </c>
      <c r="B54" s="22">
        <v>2700</v>
      </c>
      <c r="C54" s="22"/>
      <c r="D54" s="23">
        <f t="shared" si="6"/>
        <v>2700</v>
      </c>
    </row>
    <row r="55" spans="1:4" x14ac:dyDescent="0.2">
      <c r="A55" s="15" t="s">
        <v>87</v>
      </c>
      <c r="B55" s="22">
        <v>2000</v>
      </c>
      <c r="C55" s="22"/>
      <c r="D55" s="23">
        <f t="shared" si="6"/>
        <v>2000</v>
      </c>
    </row>
    <row r="56" spans="1:4" x14ac:dyDescent="0.2">
      <c r="A56" s="15" t="s">
        <v>178</v>
      </c>
      <c r="B56" s="22">
        <v>3000</v>
      </c>
      <c r="C56" s="22"/>
      <c r="D56" s="23">
        <f t="shared" si="6"/>
        <v>3000</v>
      </c>
    </row>
    <row r="57" spans="1:4" x14ac:dyDescent="0.2">
      <c r="A57" s="15" t="s">
        <v>179</v>
      </c>
      <c r="B57" s="22">
        <v>6000</v>
      </c>
      <c r="C57" s="22"/>
      <c r="D57" s="23">
        <f t="shared" si="6"/>
        <v>6000</v>
      </c>
    </row>
    <row r="58" spans="1:4" x14ac:dyDescent="0.2">
      <c r="A58" s="15" t="s">
        <v>184</v>
      </c>
      <c r="B58" s="22">
        <v>3000</v>
      </c>
      <c r="C58" s="22"/>
      <c r="D58" s="23">
        <f t="shared" si="6"/>
        <v>3000</v>
      </c>
    </row>
    <row r="59" spans="1:4" x14ac:dyDescent="0.2">
      <c r="A59" s="15" t="s">
        <v>88</v>
      </c>
      <c r="B59" s="22">
        <v>14500</v>
      </c>
      <c r="C59" s="22"/>
      <c r="D59" s="23">
        <f t="shared" si="6"/>
        <v>14500</v>
      </c>
    </row>
    <row r="60" spans="1:4" x14ac:dyDescent="0.2">
      <c r="A60" s="15" t="s">
        <v>181</v>
      </c>
      <c r="B60" s="22">
        <v>3000</v>
      </c>
      <c r="C60" s="22"/>
      <c r="D60" s="23">
        <f t="shared" si="6"/>
        <v>3000</v>
      </c>
    </row>
    <row r="61" spans="1:4" x14ac:dyDescent="0.2">
      <c r="A61" s="15" t="s">
        <v>89</v>
      </c>
      <c r="B61" s="22">
        <v>3000</v>
      </c>
      <c r="C61" s="22"/>
      <c r="D61" s="23">
        <f t="shared" si="6"/>
        <v>3000</v>
      </c>
    </row>
    <row r="62" spans="1:4" x14ac:dyDescent="0.2">
      <c r="A62" s="14" t="s">
        <v>90</v>
      </c>
      <c r="B62" s="21">
        <f>SUM(B63:B66)</f>
        <v>48000</v>
      </c>
      <c r="C62" s="21">
        <f t="shared" ref="C62:D62" si="7">SUM(C63:C66)</f>
        <v>0</v>
      </c>
      <c r="D62" s="21">
        <f t="shared" si="7"/>
        <v>48000</v>
      </c>
    </row>
    <row r="63" spans="1:4" x14ac:dyDescent="0.2">
      <c r="A63" s="15" t="s">
        <v>91</v>
      </c>
      <c r="B63" s="22">
        <v>10000</v>
      </c>
      <c r="C63" s="22"/>
      <c r="D63" s="22">
        <f>SUM(B63:C63)</f>
        <v>10000</v>
      </c>
    </row>
    <row r="64" spans="1:4" x14ac:dyDescent="0.2">
      <c r="A64" s="15" t="s">
        <v>92</v>
      </c>
      <c r="B64" s="22">
        <v>3000</v>
      </c>
      <c r="C64" s="22"/>
      <c r="D64" s="22">
        <f t="shared" ref="D64:D66" si="8">SUM(B64:C64)</f>
        <v>3000</v>
      </c>
    </row>
    <row r="65" spans="1:4" x14ac:dyDescent="0.2">
      <c r="A65" s="15" t="s">
        <v>93</v>
      </c>
      <c r="B65" s="23">
        <v>29000</v>
      </c>
      <c r="C65" s="23"/>
      <c r="D65" s="22">
        <f t="shared" si="8"/>
        <v>29000</v>
      </c>
    </row>
    <row r="66" spans="1:4" x14ac:dyDescent="0.2">
      <c r="A66" s="15" t="s">
        <v>94</v>
      </c>
      <c r="B66" s="23">
        <v>6000</v>
      </c>
      <c r="C66" s="23"/>
      <c r="D66" s="22">
        <f t="shared" si="8"/>
        <v>6000</v>
      </c>
    </row>
    <row r="67" spans="1:4" x14ac:dyDescent="0.2">
      <c r="A67" s="14" t="s">
        <v>95</v>
      </c>
      <c r="B67" s="21">
        <v>4000</v>
      </c>
      <c r="C67" s="21"/>
      <c r="D67" s="21">
        <f>SUM(B67:C67)</f>
        <v>4000</v>
      </c>
    </row>
    <row r="68" spans="1:4" x14ac:dyDescent="0.2">
      <c r="A68" s="14" t="s">
        <v>96</v>
      </c>
      <c r="B68" s="21">
        <f>SUM(B69:B73)</f>
        <v>33500</v>
      </c>
      <c r="C68" s="21">
        <f t="shared" ref="C68:D68" si="9">SUM(C69:C73)</f>
        <v>0</v>
      </c>
      <c r="D68" s="21">
        <f t="shared" si="9"/>
        <v>33500</v>
      </c>
    </row>
    <row r="69" spans="1:4" x14ac:dyDescent="0.2">
      <c r="A69" s="15" t="s">
        <v>97</v>
      </c>
      <c r="B69" s="22">
        <v>11000</v>
      </c>
      <c r="C69" s="22"/>
      <c r="D69" s="22">
        <f>SUM(B69:C69)</f>
        <v>11000</v>
      </c>
    </row>
    <row r="70" spans="1:4" x14ac:dyDescent="0.2">
      <c r="A70" s="15" t="s">
        <v>176</v>
      </c>
      <c r="B70" s="22">
        <v>14000</v>
      </c>
      <c r="C70" s="22"/>
      <c r="D70" s="22">
        <f t="shared" ref="D70:D73" si="10">SUM(B70:C70)</f>
        <v>14000</v>
      </c>
    </row>
    <row r="71" spans="1:4" x14ac:dyDescent="0.2">
      <c r="A71" s="15" t="s">
        <v>175</v>
      </c>
      <c r="B71" s="22">
        <v>4000</v>
      </c>
      <c r="C71" s="22"/>
      <c r="D71" s="22">
        <f t="shared" si="10"/>
        <v>4000</v>
      </c>
    </row>
    <row r="72" spans="1:4" x14ac:dyDescent="0.2">
      <c r="A72" s="15" t="s">
        <v>98</v>
      </c>
      <c r="B72" s="22">
        <v>2500</v>
      </c>
      <c r="C72" s="22"/>
      <c r="D72" s="22">
        <f t="shared" si="10"/>
        <v>2500</v>
      </c>
    </row>
    <row r="73" spans="1:4" x14ac:dyDescent="0.2">
      <c r="A73" s="15" t="s">
        <v>99</v>
      </c>
      <c r="B73" s="22">
        <v>2000</v>
      </c>
      <c r="C73" s="22"/>
      <c r="D73" s="22">
        <f t="shared" si="10"/>
        <v>2000</v>
      </c>
    </row>
    <row r="74" spans="1:4" x14ac:dyDescent="0.2">
      <c r="A74" s="14" t="s">
        <v>100</v>
      </c>
      <c r="B74" s="21">
        <f>SUM(B75:B76)</f>
        <v>2000</v>
      </c>
      <c r="C74" s="21">
        <f t="shared" ref="C74:D74" si="11">SUM(C75:C76)</f>
        <v>0</v>
      </c>
      <c r="D74" s="21">
        <f t="shared" si="11"/>
        <v>2000</v>
      </c>
    </row>
    <row r="75" spans="1:4" x14ac:dyDescent="0.2">
      <c r="A75" s="15" t="s">
        <v>101</v>
      </c>
      <c r="B75" s="23">
        <v>1000</v>
      </c>
      <c r="C75" s="23"/>
      <c r="D75" s="23">
        <f>SUM(B75:C75)</f>
        <v>1000</v>
      </c>
    </row>
    <row r="76" spans="1:4" x14ac:dyDescent="0.2">
      <c r="A76" s="15" t="s">
        <v>103</v>
      </c>
      <c r="B76" s="23">
        <v>1000</v>
      </c>
      <c r="C76" s="23"/>
      <c r="D76" s="23">
        <f>SUM(B76:C76)</f>
        <v>1000</v>
      </c>
    </row>
    <row r="77" spans="1:4" s="8" customFormat="1" ht="15.75" x14ac:dyDescent="0.25">
      <c r="A77" s="13" t="s">
        <v>104</v>
      </c>
      <c r="B77" s="20">
        <f>SUM(B78+B82+B93+B98+B102)</f>
        <v>335700</v>
      </c>
      <c r="C77" s="20">
        <f t="shared" ref="C77:D77" si="12">SUM(C78+C82+C93+C98+C102)</f>
        <v>0</v>
      </c>
      <c r="D77" s="20">
        <f t="shared" si="12"/>
        <v>335700</v>
      </c>
    </row>
    <row r="78" spans="1:4" x14ac:dyDescent="0.2">
      <c r="A78" s="14" t="s">
        <v>105</v>
      </c>
      <c r="B78" s="21">
        <f>SUM(B79:B81)</f>
        <v>10000</v>
      </c>
      <c r="C78" s="21">
        <f t="shared" ref="C78:D78" si="13">SUM(C79:C81)</f>
        <v>0</v>
      </c>
      <c r="D78" s="21">
        <f t="shared" si="13"/>
        <v>10000</v>
      </c>
    </row>
    <row r="79" spans="1:4" x14ac:dyDescent="0.2">
      <c r="A79" s="15" t="s">
        <v>106</v>
      </c>
      <c r="B79" s="23">
        <v>2000</v>
      </c>
      <c r="C79" s="23"/>
      <c r="D79" s="23">
        <f>SUM(B79:C79)</f>
        <v>2000</v>
      </c>
    </row>
    <row r="80" spans="1:4" x14ac:dyDescent="0.2">
      <c r="A80" s="15" t="s">
        <v>107</v>
      </c>
      <c r="B80" s="23">
        <v>5000</v>
      </c>
      <c r="C80" s="23"/>
      <c r="D80" s="23">
        <f t="shared" ref="D80:D81" si="14">SUM(B80:C80)</f>
        <v>5000</v>
      </c>
    </row>
    <row r="81" spans="1:4" x14ac:dyDescent="0.2">
      <c r="A81" s="15" t="s">
        <v>108</v>
      </c>
      <c r="B81" s="23">
        <v>3000</v>
      </c>
      <c r="C81" s="23"/>
      <c r="D81" s="23">
        <f t="shared" si="14"/>
        <v>3000</v>
      </c>
    </row>
    <row r="82" spans="1:4" x14ac:dyDescent="0.2">
      <c r="A82" s="14" t="s">
        <v>109</v>
      </c>
      <c r="B82" s="21">
        <f>SUM(B83:B92)</f>
        <v>230500</v>
      </c>
      <c r="C82" s="21">
        <f t="shared" ref="C82:D82" si="15">SUM(C83:C92)</f>
        <v>0</v>
      </c>
      <c r="D82" s="21">
        <f t="shared" si="15"/>
        <v>230500</v>
      </c>
    </row>
    <row r="83" spans="1:4" x14ac:dyDescent="0.2">
      <c r="A83" s="15" t="s">
        <v>110</v>
      </c>
      <c r="B83" s="22">
        <v>8000</v>
      </c>
      <c r="C83" s="22"/>
      <c r="D83" s="22">
        <f>SUM(B83:C83)</f>
        <v>8000</v>
      </c>
    </row>
    <row r="84" spans="1:4" x14ac:dyDescent="0.2">
      <c r="A84" s="15" t="s">
        <v>111</v>
      </c>
      <c r="B84" s="22">
        <v>30000</v>
      </c>
      <c r="C84" s="22"/>
      <c r="D84" s="22">
        <f t="shared" ref="D84:D92" si="16">SUM(B84:C84)</f>
        <v>30000</v>
      </c>
    </row>
    <row r="85" spans="1:4" ht="25.5" x14ac:dyDescent="0.2">
      <c r="A85" s="17" t="s">
        <v>112</v>
      </c>
      <c r="B85" s="22">
        <v>15000</v>
      </c>
      <c r="C85" s="22"/>
      <c r="D85" s="22">
        <f t="shared" si="16"/>
        <v>15000</v>
      </c>
    </row>
    <row r="86" spans="1:4" ht="25.5" x14ac:dyDescent="0.2">
      <c r="A86" s="17" t="s">
        <v>113</v>
      </c>
      <c r="B86" s="22">
        <v>0</v>
      </c>
      <c r="C86" s="22"/>
      <c r="D86" s="22">
        <f t="shared" si="16"/>
        <v>0</v>
      </c>
    </row>
    <row r="87" spans="1:4" x14ac:dyDescent="0.2">
      <c r="A87" s="15" t="s">
        <v>115</v>
      </c>
      <c r="B87" s="22">
        <v>93000</v>
      </c>
      <c r="C87" s="22"/>
      <c r="D87" s="22">
        <f t="shared" si="16"/>
        <v>93000</v>
      </c>
    </row>
    <row r="88" spans="1:4" x14ac:dyDescent="0.2">
      <c r="A88" s="15" t="s">
        <v>185</v>
      </c>
      <c r="B88" s="22">
        <v>6000</v>
      </c>
      <c r="C88" s="22"/>
      <c r="D88" s="22">
        <f t="shared" si="16"/>
        <v>6000</v>
      </c>
    </row>
    <row r="89" spans="1:4" x14ac:dyDescent="0.2">
      <c r="A89" s="15" t="s">
        <v>116</v>
      </c>
      <c r="B89" s="22">
        <v>35000</v>
      </c>
      <c r="C89" s="22"/>
      <c r="D89" s="22">
        <f t="shared" si="16"/>
        <v>35000</v>
      </c>
    </row>
    <row r="90" spans="1:4" x14ac:dyDescent="0.2">
      <c r="A90" s="15" t="s">
        <v>117</v>
      </c>
      <c r="B90" s="22">
        <v>14500</v>
      </c>
      <c r="C90" s="22"/>
      <c r="D90" s="22">
        <f t="shared" si="16"/>
        <v>14500</v>
      </c>
    </row>
    <row r="91" spans="1:4" x14ac:dyDescent="0.2">
      <c r="A91" s="15" t="s">
        <v>118</v>
      </c>
      <c r="B91" s="22">
        <v>2000</v>
      </c>
      <c r="C91" s="22"/>
      <c r="D91" s="22">
        <f t="shared" si="16"/>
        <v>2000</v>
      </c>
    </row>
    <row r="92" spans="1:4" x14ac:dyDescent="0.2">
      <c r="A92" s="15" t="s">
        <v>119</v>
      </c>
      <c r="B92" s="22">
        <v>27000</v>
      </c>
      <c r="C92" s="22"/>
      <c r="D92" s="22">
        <f t="shared" si="16"/>
        <v>27000</v>
      </c>
    </row>
    <row r="93" spans="1:4" x14ac:dyDescent="0.2">
      <c r="A93" s="14" t="s">
        <v>120</v>
      </c>
      <c r="B93" s="21">
        <f>SUM(B94:B97)</f>
        <v>40000</v>
      </c>
      <c r="C93" s="21">
        <f t="shared" ref="C93:D93" si="17">SUM(C94:C97)</f>
        <v>0</v>
      </c>
      <c r="D93" s="21">
        <f t="shared" si="17"/>
        <v>40000</v>
      </c>
    </row>
    <row r="94" spans="1:4" x14ac:dyDescent="0.2">
      <c r="A94" s="15" t="s">
        <v>121</v>
      </c>
      <c r="B94" s="22">
        <v>7000</v>
      </c>
      <c r="C94" s="22"/>
      <c r="D94" s="22">
        <f>SUM(B94:C94)</f>
        <v>7000</v>
      </c>
    </row>
    <row r="95" spans="1:4" x14ac:dyDescent="0.2">
      <c r="A95" s="15" t="s">
        <v>122</v>
      </c>
      <c r="B95" s="22">
        <v>8000</v>
      </c>
      <c r="C95" s="22"/>
      <c r="D95" s="22">
        <f t="shared" ref="D95:D97" si="18">SUM(B95:C95)</f>
        <v>8000</v>
      </c>
    </row>
    <row r="96" spans="1:4" x14ac:dyDescent="0.2">
      <c r="A96" s="15" t="s">
        <v>123</v>
      </c>
      <c r="B96" s="22">
        <v>9000</v>
      </c>
      <c r="C96" s="22"/>
      <c r="D96" s="22">
        <f t="shared" si="18"/>
        <v>9000</v>
      </c>
    </row>
    <row r="97" spans="1:4" x14ac:dyDescent="0.2">
      <c r="A97" s="15" t="s">
        <v>124</v>
      </c>
      <c r="B97" s="22">
        <v>16000</v>
      </c>
      <c r="C97" s="22"/>
      <c r="D97" s="22">
        <f t="shared" si="18"/>
        <v>16000</v>
      </c>
    </row>
    <row r="98" spans="1:4" x14ac:dyDescent="0.2">
      <c r="A98" s="14" t="s">
        <v>125</v>
      </c>
      <c r="B98" s="21">
        <f>SUM(B99:B101)</f>
        <v>14200</v>
      </c>
      <c r="C98" s="21">
        <f t="shared" ref="C98:D98" si="19">SUM(C99:C101)</f>
        <v>0</v>
      </c>
      <c r="D98" s="21">
        <f t="shared" si="19"/>
        <v>14200</v>
      </c>
    </row>
    <row r="99" spans="1:4" x14ac:dyDescent="0.2">
      <c r="A99" s="15" t="s">
        <v>126</v>
      </c>
      <c r="B99" s="22">
        <v>10000</v>
      </c>
      <c r="C99" s="22"/>
      <c r="D99" s="22">
        <f>SUM(B99:C99)</f>
        <v>10000</v>
      </c>
    </row>
    <row r="100" spans="1:4" x14ac:dyDescent="0.2">
      <c r="A100" s="15" t="s">
        <v>127</v>
      </c>
      <c r="B100" s="22">
        <v>3200</v>
      </c>
      <c r="C100" s="22"/>
      <c r="D100" s="22">
        <f t="shared" ref="D100:D101" si="20">SUM(B100:C100)</f>
        <v>3200</v>
      </c>
    </row>
    <row r="101" spans="1:4" x14ac:dyDescent="0.2">
      <c r="A101" s="15" t="s">
        <v>128</v>
      </c>
      <c r="B101" s="22">
        <v>1000</v>
      </c>
      <c r="C101" s="22"/>
      <c r="D101" s="22">
        <f t="shared" si="20"/>
        <v>1000</v>
      </c>
    </row>
    <row r="102" spans="1:4" x14ac:dyDescent="0.2">
      <c r="A102" s="14" t="s">
        <v>129</v>
      </c>
      <c r="B102" s="21">
        <f>SUM(B103:B113)</f>
        <v>41000</v>
      </c>
      <c r="C102" s="21">
        <f t="shared" ref="C102:D102" si="21">SUM(C103:C113)</f>
        <v>0</v>
      </c>
      <c r="D102" s="21">
        <f t="shared" si="21"/>
        <v>41000</v>
      </c>
    </row>
    <row r="103" spans="1:4" x14ac:dyDescent="0.2">
      <c r="A103" s="15" t="s">
        <v>134</v>
      </c>
      <c r="B103" s="23">
        <v>6000</v>
      </c>
      <c r="C103" s="23"/>
      <c r="D103" s="23">
        <f>SUM(B103:C103)</f>
        <v>6000</v>
      </c>
    </row>
    <row r="104" spans="1:4" x14ac:dyDescent="0.2">
      <c r="A104" s="15" t="s">
        <v>135</v>
      </c>
      <c r="B104" s="23">
        <v>3000</v>
      </c>
      <c r="C104" s="23"/>
      <c r="D104" s="23">
        <f t="shared" ref="D104:D113" si="22">SUM(B104:C104)</f>
        <v>3000</v>
      </c>
    </row>
    <row r="105" spans="1:4" x14ac:dyDescent="0.2">
      <c r="A105" s="15" t="s">
        <v>188</v>
      </c>
      <c r="B105" s="22">
        <v>9000</v>
      </c>
      <c r="C105" s="22"/>
      <c r="D105" s="23">
        <f t="shared" si="22"/>
        <v>9000</v>
      </c>
    </row>
    <row r="106" spans="1:4" x14ac:dyDescent="0.2">
      <c r="A106" s="15" t="s">
        <v>187</v>
      </c>
      <c r="B106" s="22">
        <v>5000</v>
      </c>
      <c r="C106" s="22"/>
      <c r="D106" s="23">
        <f t="shared" si="22"/>
        <v>5000</v>
      </c>
    </row>
    <row r="107" spans="1:4" x14ac:dyDescent="0.2">
      <c r="A107" s="15" t="s">
        <v>171</v>
      </c>
      <c r="B107" s="22">
        <v>3000</v>
      </c>
      <c r="C107" s="22"/>
      <c r="D107" s="23">
        <f t="shared" si="22"/>
        <v>3000</v>
      </c>
    </row>
    <row r="108" spans="1:4" x14ac:dyDescent="0.2">
      <c r="A108" s="15" t="s">
        <v>170</v>
      </c>
      <c r="B108" s="22">
        <v>1000</v>
      </c>
      <c r="C108" s="22"/>
      <c r="D108" s="23">
        <f t="shared" si="22"/>
        <v>1000</v>
      </c>
    </row>
    <row r="109" spans="1:4" x14ac:dyDescent="0.2">
      <c r="A109" s="15" t="s">
        <v>169</v>
      </c>
      <c r="B109" s="22">
        <v>3500</v>
      </c>
      <c r="C109" s="22"/>
      <c r="D109" s="23">
        <f t="shared" si="22"/>
        <v>3500</v>
      </c>
    </row>
    <row r="110" spans="1:4" x14ac:dyDescent="0.2">
      <c r="A110" s="28" t="s">
        <v>186</v>
      </c>
      <c r="B110" s="22">
        <v>1000</v>
      </c>
      <c r="C110" s="22"/>
      <c r="D110" s="23">
        <f t="shared" si="22"/>
        <v>1000</v>
      </c>
    </row>
    <row r="111" spans="1:4" x14ac:dyDescent="0.2">
      <c r="A111" s="15" t="s">
        <v>136</v>
      </c>
      <c r="B111" s="23">
        <v>1000</v>
      </c>
      <c r="C111" s="23"/>
      <c r="D111" s="23">
        <f t="shared" si="22"/>
        <v>1000</v>
      </c>
    </row>
    <row r="112" spans="1:4" x14ac:dyDescent="0.2">
      <c r="A112" s="15" t="s">
        <v>137</v>
      </c>
      <c r="B112" s="23">
        <v>3500</v>
      </c>
      <c r="C112" s="23"/>
      <c r="D112" s="23">
        <f t="shared" si="22"/>
        <v>3500</v>
      </c>
    </row>
    <row r="113" spans="1:4" x14ac:dyDescent="0.2">
      <c r="A113" s="15" t="s">
        <v>129</v>
      </c>
      <c r="B113" s="23">
        <v>5000</v>
      </c>
      <c r="C113" s="23"/>
      <c r="D113" s="23">
        <f t="shared" si="22"/>
        <v>5000</v>
      </c>
    </row>
    <row r="114" spans="1:4" s="8" customFormat="1" ht="15.75" x14ac:dyDescent="0.25">
      <c r="A114" s="13" t="s">
        <v>138</v>
      </c>
      <c r="B114" s="20">
        <v>44000</v>
      </c>
      <c r="C114" s="20">
        <v>20000</v>
      </c>
      <c r="D114" s="20">
        <f>SUM(B114:C114)</f>
        <v>64000</v>
      </c>
    </row>
    <row r="115" spans="1:4" s="8" customFormat="1" ht="15.75" x14ac:dyDescent="0.25">
      <c r="A115" s="13" t="s">
        <v>139</v>
      </c>
      <c r="B115" s="20">
        <v>620000</v>
      </c>
      <c r="C115" s="20"/>
      <c r="D115" s="20">
        <f>SUM(B115:C115)</f>
        <v>620000</v>
      </c>
    </row>
    <row r="116" spans="1:4" ht="15.75" x14ac:dyDescent="0.25">
      <c r="A116" s="13" t="s">
        <v>140</v>
      </c>
      <c r="B116" s="20">
        <f>SUM(B117+B118+B121)</f>
        <v>136500</v>
      </c>
      <c r="C116" s="20">
        <f t="shared" ref="C116:D116" si="23">SUM(C117+C118+C121)</f>
        <v>0</v>
      </c>
      <c r="D116" s="20">
        <f t="shared" si="23"/>
        <v>136500</v>
      </c>
    </row>
    <row r="117" spans="1:4" x14ac:dyDescent="0.2">
      <c r="A117" s="14" t="s">
        <v>141</v>
      </c>
      <c r="B117" s="21">
        <v>16000</v>
      </c>
      <c r="C117" s="21"/>
      <c r="D117" s="21">
        <f>SUM(B117:C117)</f>
        <v>16000</v>
      </c>
    </row>
    <row r="118" spans="1:4" x14ac:dyDescent="0.2">
      <c r="A118" s="14" t="s">
        <v>142</v>
      </c>
      <c r="B118" s="21">
        <f>SUM(B119:B120)</f>
        <v>20000</v>
      </c>
      <c r="C118" s="21">
        <f t="shared" ref="C118:D118" si="24">SUM(C119:C120)</f>
        <v>0</v>
      </c>
      <c r="D118" s="21">
        <f t="shared" si="24"/>
        <v>20000</v>
      </c>
    </row>
    <row r="119" spans="1:4" x14ac:dyDescent="0.2">
      <c r="A119" s="15" t="s">
        <v>143</v>
      </c>
      <c r="B119" s="22">
        <v>8000</v>
      </c>
      <c r="C119" s="22"/>
      <c r="D119" s="22">
        <f>SUM(B119:C119)</f>
        <v>8000</v>
      </c>
    </row>
    <row r="120" spans="1:4" x14ac:dyDescent="0.2">
      <c r="A120" s="15" t="s">
        <v>144</v>
      </c>
      <c r="B120" s="22">
        <v>12000</v>
      </c>
      <c r="C120" s="22"/>
      <c r="D120" s="22">
        <f>SUM(B120:C120)</f>
        <v>12000</v>
      </c>
    </row>
    <row r="121" spans="1:4" x14ac:dyDescent="0.2">
      <c r="A121" s="14" t="s">
        <v>145</v>
      </c>
      <c r="B121" s="21">
        <f>SUM(B122:B134)</f>
        <v>100500</v>
      </c>
      <c r="C121" s="21">
        <f t="shared" ref="C121:D121" si="25">SUM(C122:C134)</f>
        <v>0</v>
      </c>
      <c r="D121" s="21">
        <f t="shared" si="25"/>
        <v>100500</v>
      </c>
    </row>
    <row r="122" spans="1:4" x14ac:dyDescent="0.2">
      <c r="A122" s="15" t="s">
        <v>196</v>
      </c>
      <c r="B122" s="23">
        <v>1000</v>
      </c>
      <c r="C122" s="23"/>
      <c r="D122" s="23">
        <f>SUM(B122:C122)</f>
        <v>1000</v>
      </c>
    </row>
    <row r="123" spans="1:4" x14ac:dyDescent="0.2">
      <c r="A123" s="15" t="s">
        <v>150</v>
      </c>
      <c r="B123" s="23">
        <v>42000</v>
      </c>
      <c r="C123" s="23"/>
      <c r="D123" s="23">
        <f t="shared" ref="D123:D134" si="26">SUM(B123:C123)</f>
        <v>42000</v>
      </c>
    </row>
    <row r="124" spans="1:4" x14ac:dyDescent="0.2">
      <c r="A124" s="15" t="s">
        <v>197</v>
      </c>
      <c r="B124" s="23">
        <v>24000</v>
      </c>
      <c r="C124" s="23"/>
      <c r="D124" s="23">
        <f t="shared" si="26"/>
        <v>24000</v>
      </c>
    </row>
    <row r="125" spans="1:4" x14ac:dyDescent="0.2">
      <c r="A125" s="15" t="s">
        <v>151</v>
      </c>
      <c r="B125" s="23">
        <v>5500</v>
      </c>
      <c r="C125" s="23"/>
      <c r="D125" s="23">
        <f t="shared" si="26"/>
        <v>5500</v>
      </c>
    </row>
    <row r="126" spans="1:4" x14ac:dyDescent="0.2">
      <c r="A126" s="15" t="s">
        <v>152</v>
      </c>
      <c r="B126" s="23">
        <v>1000</v>
      </c>
      <c r="C126" s="23"/>
      <c r="D126" s="23">
        <f t="shared" si="26"/>
        <v>1000</v>
      </c>
    </row>
    <row r="127" spans="1:4" x14ac:dyDescent="0.2">
      <c r="A127" s="15" t="s">
        <v>153</v>
      </c>
      <c r="B127" s="23">
        <v>1000</v>
      </c>
      <c r="C127" s="23"/>
      <c r="D127" s="23">
        <f t="shared" si="26"/>
        <v>1000</v>
      </c>
    </row>
    <row r="128" spans="1:4" x14ac:dyDescent="0.2">
      <c r="A128" s="15" t="s">
        <v>156</v>
      </c>
      <c r="B128" s="23">
        <v>4000</v>
      </c>
      <c r="C128" s="23"/>
      <c r="D128" s="23">
        <f t="shared" si="26"/>
        <v>4000</v>
      </c>
    </row>
    <row r="129" spans="1:4" x14ac:dyDescent="0.2">
      <c r="A129" s="15" t="s">
        <v>157</v>
      </c>
      <c r="B129" s="23">
        <v>2000</v>
      </c>
      <c r="C129" s="23"/>
      <c r="D129" s="23">
        <f t="shared" si="26"/>
        <v>2000</v>
      </c>
    </row>
    <row r="130" spans="1:4" x14ac:dyDescent="0.2">
      <c r="A130" s="15" t="s">
        <v>158</v>
      </c>
      <c r="B130" s="23">
        <v>5000</v>
      </c>
      <c r="C130" s="23"/>
      <c r="D130" s="23">
        <f t="shared" si="26"/>
        <v>5000</v>
      </c>
    </row>
    <row r="131" spans="1:4" x14ac:dyDescent="0.2">
      <c r="A131" s="15" t="s">
        <v>159</v>
      </c>
      <c r="B131" s="23">
        <v>1000</v>
      </c>
      <c r="C131" s="23"/>
      <c r="D131" s="23">
        <f t="shared" si="26"/>
        <v>1000</v>
      </c>
    </row>
    <row r="132" spans="1:4" x14ac:dyDescent="0.2">
      <c r="A132" s="15" t="s">
        <v>160</v>
      </c>
      <c r="B132" s="23">
        <v>1000</v>
      </c>
      <c r="C132" s="23"/>
      <c r="D132" s="23">
        <f t="shared" si="26"/>
        <v>1000</v>
      </c>
    </row>
    <row r="133" spans="1:4" x14ac:dyDescent="0.2">
      <c r="A133" s="15" t="s">
        <v>189</v>
      </c>
      <c r="B133" s="23">
        <v>8000</v>
      </c>
      <c r="C133" s="23"/>
      <c r="D133" s="23">
        <f t="shared" si="26"/>
        <v>8000</v>
      </c>
    </row>
    <row r="134" spans="1:4" s="8" customFormat="1" x14ac:dyDescent="0.2">
      <c r="A134" s="15" t="s">
        <v>145</v>
      </c>
      <c r="B134" s="23">
        <v>5000</v>
      </c>
      <c r="C134" s="23"/>
      <c r="D134" s="23">
        <f t="shared" si="26"/>
        <v>5000</v>
      </c>
    </row>
    <row r="135" spans="1:4" ht="15.75" x14ac:dyDescent="0.25">
      <c r="A135" s="13" t="s">
        <v>161</v>
      </c>
      <c r="B135" s="20">
        <f>SUM(B136:B138)</f>
        <v>3000</v>
      </c>
      <c r="C135" s="20">
        <f t="shared" ref="C135:D135" si="27">SUM(C136:C138)</f>
        <v>3200</v>
      </c>
      <c r="D135" s="20">
        <f t="shared" si="27"/>
        <v>6200</v>
      </c>
    </row>
    <row r="136" spans="1:4" x14ac:dyDescent="0.2">
      <c r="A136" s="15" t="s">
        <v>199</v>
      </c>
      <c r="B136" s="23">
        <v>0</v>
      </c>
      <c r="C136" s="23">
        <v>1600</v>
      </c>
      <c r="D136" s="23">
        <f>SUM(B136:C136)</f>
        <v>1600</v>
      </c>
    </row>
    <row r="137" spans="1:4" ht="30.75" customHeight="1" x14ac:dyDescent="0.2">
      <c r="A137" s="17" t="s">
        <v>200</v>
      </c>
      <c r="B137" s="23">
        <v>0</v>
      </c>
      <c r="C137" s="23">
        <v>1600</v>
      </c>
      <c r="D137" s="23">
        <f t="shared" ref="D137:D138" si="28">SUM(B137:C137)</f>
        <v>1600</v>
      </c>
    </row>
    <row r="138" spans="1:4" x14ac:dyDescent="0.2">
      <c r="A138" s="15" t="s">
        <v>198</v>
      </c>
      <c r="B138" s="23">
        <v>3000</v>
      </c>
      <c r="C138" s="23"/>
      <c r="D138" s="23">
        <f t="shared" si="28"/>
        <v>3000</v>
      </c>
    </row>
    <row r="139" spans="1:4" s="8" customFormat="1" ht="15.75" x14ac:dyDescent="0.25">
      <c r="A139" s="13" t="s">
        <v>166</v>
      </c>
      <c r="B139" s="20">
        <f>SUM(B40)</f>
        <v>1340000</v>
      </c>
      <c r="C139" s="20">
        <f t="shared" ref="C139:D139" si="29">SUM(C40)</f>
        <v>20000</v>
      </c>
      <c r="D139" s="20">
        <f t="shared" si="29"/>
        <v>1360000</v>
      </c>
    </row>
    <row r="140" spans="1:4" s="8" customFormat="1" ht="15.75" x14ac:dyDescent="0.25">
      <c r="A140" s="13" t="s">
        <v>167</v>
      </c>
      <c r="B140" s="20">
        <f>SUM(B135+B116+B115+B114+B77+B44)</f>
        <v>1335500</v>
      </c>
      <c r="C140" s="20">
        <f t="shared" ref="C140:D140" si="30">SUM(C135+C116+C115+C114+C77+C44)</f>
        <v>23200</v>
      </c>
      <c r="D140" s="20">
        <f t="shared" si="30"/>
        <v>1358700</v>
      </c>
    </row>
    <row r="141" spans="1:4" s="8" customFormat="1" ht="15.75" x14ac:dyDescent="0.25">
      <c r="A141" s="13" t="s">
        <v>168</v>
      </c>
      <c r="B141" s="20">
        <f>SUM(B139-B140)</f>
        <v>4500</v>
      </c>
      <c r="C141" s="20">
        <f t="shared" ref="C141:D141" si="31">SUM(C139-C140)</f>
        <v>-3200</v>
      </c>
      <c r="D141" s="20">
        <f t="shared" si="31"/>
        <v>1300</v>
      </c>
    </row>
    <row r="147" spans="1:1" x14ac:dyDescent="0.2">
      <c r="A147" s="25"/>
    </row>
    <row r="148" spans="1:1" x14ac:dyDescent="0.2">
      <c r="A148" s="25"/>
    </row>
    <row r="149" spans="1:1" x14ac:dyDescent="0.2">
      <c r="A149" s="25"/>
    </row>
  </sheetData>
  <mergeCells count="1">
    <mergeCell ref="A2:D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showGridLines="0" showRowColHeaders="0" workbookViewId="0"/>
  </sheetViews>
  <sheetFormatPr defaultColWidth="9.28515625" defaultRowHeight="12.75" x14ac:dyDescent="0.2"/>
  <cols>
    <col min="1" max="1" width="5.140625" style="1" customWidth="1"/>
    <col min="2" max="7" width="17.5703125" style="1" customWidth="1"/>
    <col min="8" max="8" width="11.7109375" customWidth="1"/>
    <col min="9" max="9" width="21.5703125" style="2" customWidth="1"/>
    <col min="10" max="10" width="17.5703125" style="3" customWidth="1"/>
    <col min="11" max="16384" width="9.28515625" style="1"/>
  </cols>
  <sheetData>
    <row r="1" spans="1:10" x14ac:dyDescent="0.2">
      <c r="A1" s="1">
        <v>1</v>
      </c>
      <c r="B1" s="1" t="s">
        <v>25</v>
      </c>
      <c r="C1" s="1" t="s">
        <v>26</v>
      </c>
      <c r="D1" s="1" t="s">
        <v>16</v>
      </c>
      <c r="E1" s="1" t="s">
        <v>46</v>
      </c>
      <c r="F1" s="1" t="s">
        <v>28</v>
      </c>
      <c r="G1" s="1" t="s">
        <v>17</v>
      </c>
      <c r="H1" s="4" t="s">
        <v>19</v>
      </c>
      <c r="I1" s="2" t="s">
        <v>18</v>
      </c>
      <c r="J1" s="3" t="s">
        <v>30</v>
      </c>
    </row>
    <row r="2" spans="1:10" x14ac:dyDescent="0.2">
      <c r="A2" s="1" t="e">
        <f>#REF!</f>
        <v>#REF!</v>
      </c>
      <c r="B2" s="1" t="e">
        <f>#REF!</f>
        <v>#REF!</v>
      </c>
      <c r="C2" s="1" t="e">
        <f>#REF!</f>
        <v>#REF!</v>
      </c>
      <c r="D2" s="1">
        <v>0</v>
      </c>
      <c r="E2" s="1">
        <v>0</v>
      </c>
      <c r="F2" s="1" t="e">
        <f>(A2/100)*(B2*1+C2*2+D2*3+E2*4)</f>
        <v>#REF!</v>
      </c>
      <c r="G2" s="1" t="s">
        <v>29</v>
      </c>
      <c r="H2" s="5">
        <v>0</v>
      </c>
      <c r="I2" s="2" t="s">
        <v>37</v>
      </c>
      <c r="J2" s="3" t="e">
        <f>ABS(B2-ROUND(B2,0))+ABS(C2-ROUND(C2,0))+ABS(D2-ROUND(D2,0))+ABS(E2-ROUND(E2,0))</f>
        <v>#REF!</v>
      </c>
    </row>
    <row r="3" spans="1:10" x14ac:dyDescent="0.2">
      <c r="A3" s="1" t="e">
        <f>#REF!</f>
        <v>#REF!</v>
      </c>
      <c r="B3" s="1" t="e">
        <f>#REF!</f>
        <v>#REF!</v>
      </c>
      <c r="C3" s="1" t="e">
        <f>#REF!</f>
        <v>#REF!</v>
      </c>
      <c r="D3" s="1">
        <v>0</v>
      </c>
      <c r="E3" s="1">
        <v>0</v>
      </c>
      <c r="F3" s="1" t="e">
        <f t="shared" ref="F3:F46" si="0">(A3/100)*(B3*1+C3*2+D3*3+E3*4)</f>
        <v>#REF!</v>
      </c>
      <c r="G3" s="1" t="e">
        <f>IF(INT(VALUE(#REF!)) &gt; 0, TEXT(INT(VALUE(#REF!)),"00000000"), "0")</f>
        <v>#REF!</v>
      </c>
      <c r="I3" s="2" t="s">
        <v>38</v>
      </c>
      <c r="J3" s="3" t="e">
        <f t="shared" ref="J3:J46" si="1">ABS(B3-ROUND(B3,0))+ABS(C3-ROUND(C3,0))+ABS(D3-ROUND(D3,0))+ABS(E3-ROUND(E3,0))</f>
        <v>#REF!</v>
      </c>
    </row>
    <row r="4" spans="1:10" x14ac:dyDescent="0.2">
      <c r="A4" s="1" t="e">
        <f>#REF!</f>
        <v>#REF!</v>
      </c>
      <c r="B4" s="1" t="e">
        <f>#REF!</f>
        <v>#REF!</v>
      </c>
      <c r="C4" s="1" t="e">
        <f>#REF!</f>
        <v>#REF!</v>
      </c>
      <c r="D4" s="1">
        <v>0</v>
      </c>
      <c r="E4" s="1">
        <v>0</v>
      </c>
      <c r="F4" s="1" t="e">
        <f t="shared" si="0"/>
        <v>#REF!</v>
      </c>
      <c r="G4" s="1" t="str">
        <f>IF(ISERROR(#REF!),"-",UPPER(TRIM(#REF!)))</f>
        <v>-</v>
      </c>
      <c r="I4" s="2" t="s">
        <v>20</v>
      </c>
      <c r="J4" s="3" t="e">
        <f t="shared" si="1"/>
        <v>#REF!</v>
      </c>
    </row>
    <row r="5" spans="1:10" x14ac:dyDescent="0.2">
      <c r="A5" s="1" t="e">
        <f>#REF!</f>
        <v>#REF!</v>
      </c>
      <c r="B5" s="1" t="e">
        <f>#REF!</f>
        <v>#REF!</v>
      </c>
      <c r="C5" s="1" t="e">
        <f>#REF!</f>
        <v>#REF!</v>
      </c>
      <c r="D5" s="1">
        <v>0</v>
      </c>
      <c r="E5" s="1">
        <v>0</v>
      </c>
      <c r="F5" s="1" t="e">
        <f t="shared" si="0"/>
        <v>#REF!</v>
      </c>
      <c r="G5" s="1" t="str">
        <f>IF(ISERROR(#REF!),"00000",IF(ISNUMBER(#REF!),TEXT(#REF!,"00000"),"00000"))</f>
        <v>00000</v>
      </c>
      <c r="I5" s="2" t="s">
        <v>39</v>
      </c>
      <c r="J5" s="3" t="e">
        <f t="shared" si="1"/>
        <v>#REF!</v>
      </c>
    </row>
    <row r="6" spans="1:10" x14ac:dyDescent="0.2">
      <c r="A6" s="1" t="e">
        <f>#REF!</f>
        <v>#REF!</v>
      </c>
      <c r="B6" s="1" t="e">
        <f>#REF!</f>
        <v>#REF!</v>
      </c>
      <c r="C6" s="1" t="e">
        <f>#REF!</f>
        <v>#REF!</v>
      </c>
      <c r="D6" s="1">
        <v>0</v>
      </c>
      <c r="E6" s="1">
        <v>0</v>
      </c>
      <c r="F6" s="1" t="e">
        <f t="shared" si="0"/>
        <v>#REF!</v>
      </c>
      <c r="G6" s="1" t="str">
        <f>IF(ISERROR(#REF!),"-",UPPER(TRIM(#REF!)))</f>
        <v>-</v>
      </c>
      <c r="I6" s="2" t="s">
        <v>21</v>
      </c>
      <c r="J6" s="3" t="e">
        <f t="shared" si="1"/>
        <v>#REF!</v>
      </c>
    </row>
    <row r="7" spans="1:10" x14ac:dyDescent="0.2">
      <c r="A7" s="1" t="e">
        <f>#REF!</f>
        <v>#REF!</v>
      </c>
      <c r="B7" s="1" t="e">
        <f>#REF!</f>
        <v>#REF!</v>
      </c>
      <c r="C7" s="1" t="e">
        <f>#REF!</f>
        <v>#REF!</v>
      </c>
      <c r="D7" s="1">
        <v>0</v>
      </c>
      <c r="E7" s="1">
        <v>0</v>
      </c>
      <c r="F7" s="1" t="e">
        <f t="shared" si="0"/>
        <v>#REF!</v>
      </c>
      <c r="G7" s="1" t="str">
        <f>IF(ISERROR(#REF!),"-",UPPER(TRIM(#REF!)))</f>
        <v>-</v>
      </c>
      <c r="I7" s="2" t="s">
        <v>22</v>
      </c>
      <c r="J7" s="3" t="e">
        <f t="shared" si="1"/>
        <v>#REF!</v>
      </c>
    </row>
    <row r="8" spans="1:10" x14ac:dyDescent="0.2">
      <c r="A8" s="1" t="e">
        <f>#REF!</f>
        <v>#REF!</v>
      </c>
      <c r="B8" s="1" t="e">
        <f>#REF!</f>
        <v>#REF!</v>
      </c>
      <c r="C8" s="1" t="e">
        <f>#REF!</f>
        <v>#REF!</v>
      </c>
      <c r="D8" s="1">
        <v>0</v>
      </c>
      <c r="E8" s="1">
        <v>0</v>
      </c>
      <c r="F8" s="1" t="e">
        <f t="shared" si="0"/>
        <v>#REF!</v>
      </c>
      <c r="G8" s="1" t="e">
        <f>IF(INT(VALUE(#REF!))&gt;0,TEXT(INT(VALUE(#REF!)),"0000"), "0000")</f>
        <v>#REF!</v>
      </c>
      <c r="I8" s="2" t="s">
        <v>23</v>
      </c>
      <c r="J8" s="3" t="e">
        <f t="shared" si="1"/>
        <v>#REF!</v>
      </c>
    </row>
    <row r="9" spans="1:10" x14ac:dyDescent="0.2">
      <c r="A9" s="1" t="e">
        <f>#REF!</f>
        <v>#REF!</v>
      </c>
      <c r="B9" s="1" t="e">
        <f>#REF!</f>
        <v>#REF!</v>
      </c>
      <c r="C9" s="1" t="e">
        <f>#REF!</f>
        <v>#REF!</v>
      </c>
      <c r="D9" s="1">
        <v>0</v>
      </c>
      <c r="E9" s="1">
        <v>0</v>
      </c>
      <c r="F9" s="1" t="e">
        <f t="shared" si="0"/>
        <v>#REF!</v>
      </c>
      <c r="G9" s="1" t="str">
        <f>IF(ISERROR(#REF!),"00",IF(ISNUMBER(#REF!),TEXT(#REF!,"00"),"00"))</f>
        <v>00</v>
      </c>
      <c r="I9" s="2" t="s">
        <v>40</v>
      </c>
      <c r="J9" s="3" t="e">
        <f t="shared" si="1"/>
        <v>#REF!</v>
      </c>
    </row>
    <row r="10" spans="1:10" x14ac:dyDescent="0.2">
      <c r="A10" s="1" t="e">
        <f>#REF!</f>
        <v>#REF!</v>
      </c>
      <c r="B10" s="1" t="e">
        <f>#REF!</f>
        <v>#REF!</v>
      </c>
      <c r="C10" s="1" t="e">
        <f>#REF!</f>
        <v>#REF!</v>
      </c>
      <c r="D10" s="1">
        <v>0</v>
      </c>
      <c r="E10" s="1">
        <v>0</v>
      </c>
      <c r="F10" s="1" t="e">
        <f t="shared" si="0"/>
        <v>#REF!</v>
      </c>
      <c r="G10" s="1" t="str">
        <f>IF(ISERROR(#REF!),"000",IF(ISNUMBER(#REF!),TEXT(#REF!,"000"),"000"))</f>
        <v>000</v>
      </c>
      <c r="I10" s="2" t="s">
        <v>41</v>
      </c>
      <c r="J10" s="3" t="e">
        <f t="shared" si="1"/>
        <v>#REF!</v>
      </c>
    </row>
    <row r="11" spans="1:10" x14ac:dyDescent="0.2">
      <c r="A11" s="1" t="e">
        <f>#REF!</f>
        <v>#REF!</v>
      </c>
      <c r="B11" s="1" t="e">
        <f>#REF!</f>
        <v>#REF!</v>
      </c>
      <c r="C11" s="1" t="e">
        <f>#REF!</f>
        <v>#REF!</v>
      </c>
      <c r="D11" s="1">
        <v>0</v>
      </c>
      <c r="E11" s="1">
        <v>0</v>
      </c>
      <c r="F11" s="1" t="e">
        <f t="shared" si="0"/>
        <v>#REF!</v>
      </c>
      <c r="G11" s="1" t="s">
        <v>29</v>
      </c>
      <c r="I11" s="6" t="s">
        <v>5</v>
      </c>
      <c r="J11" s="3" t="e">
        <f t="shared" si="1"/>
        <v>#REF!</v>
      </c>
    </row>
    <row r="12" spans="1:10" x14ac:dyDescent="0.2">
      <c r="A12" s="1" t="e">
        <f>#REF!</f>
        <v>#REF!</v>
      </c>
      <c r="B12" s="1" t="e">
        <f>#REF!</f>
        <v>#REF!</v>
      </c>
      <c r="C12" s="1" t="e">
        <f>#REF!</f>
        <v>#REF!</v>
      </c>
      <c r="D12" s="1">
        <v>0</v>
      </c>
      <c r="E12" s="1">
        <v>0</v>
      </c>
      <c r="F12" s="1" t="e">
        <f t="shared" si="0"/>
        <v>#REF!</v>
      </c>
      <c r="G12" s="1" t="s">
        <v>29</v>
      </c>
      <c r="I12" s="6" t="s">
        <v>6</v>
      </c>
      <c r="J12" s="3" t="e">
        <f t="shared" si="1"/>
        <v>#REF!</v>
      </c>
    </row>
    <row r="13" spans="1:10" x14ac:dyDescent="0.2">
      <c r="A13" s="1" t="e">
        <f>#REF!</f>
        <v>#REF!</v>
      </c>
      <c r="B13" s="1" t="e">
        <f>#REF!</f>
        <v>#REF!</v>
      </c>
      <c r="C13" s="1" t="e">
        <f>#REF!</f>
        <v>#REF!</v>
      </c>
      <c r="D13" s="1">
        <v>0</v>
      </c>
      <c r="E13" s="1">
        <v>0</v>
      </c>
      <c r="F13" s="1" t="e">
        <f t="shared" si="0"/>
        <v>#REF!</v>
      </c>
      <c r="G13" s="1" t="s">
        <v>29</v>
      </c>
      <c r="I13" s="6" t="s">
        <v>7</v>
      </c>
      <c r="J13" s="3" t="e">
        <f t="shared" si="1"/>
        <v>#REF!</v>
      </c>
    </row>
    <row r="14" spans="1:10" x14ac:dyDescent="0.2">
      <c r="A14" s="1" t="e">
        <f>#REF!</f>
        <v>#REF!</v>
      </c>
      <c r="B14" s="1" t="e">
        <f>#REF!</f>
        <v>#REF!</v>
      </c>
      <c r="C14" s="1" t="e">
        <f>#REF!</f>
        <v>#REF!</v>
      </c>
      <c r="D14" s="1">
        <v>0</v>
      </c>
      <c r="E14" s="1">
        <v>0</v>
      </c>
      <c r="F14" s="1" t="e">
        <f t="shared" si="0"/>
        <v>#REF!</v>
      </c>
      <c r="G14" s="1" t="s">
        <v>29</v>
      </c>
      <c r="I14" s="6" t="s">
        <v>8</v>
      </c>
      <c r="J14" s="3" t="e">
        <f t="shared" si="1"/>
        <v>#REF!</v>
      </c>
    </row>
    <row r="15" spans="1:10" x14ac:dyDescent="0.2">
      <c r="A15" s="1" t="e">
        <f>#REF!</f>
        <v>#REF!</v>
      </c>
      <c r="B15" s="1" t="e">
        <f>#REF!</f>
        <v>#REF!</v>
      </c>
      <c r="C15" s="1" t="e">
        <f>#REF!</f>
        <v>#REF!</v>
      </c>
      <c r="D15" s="1">
        <v>0</v>
      </c>
      <c r="E15" s="1">
        <v>0</v>
      </c>
      <c r="F15" s="1" t="e">
        <f t="shared" si="0"/>
        <v>#REF!</v>
      </c>
      <c r="G15" s="1" t="s">
        <v>29</v>
      </c>
      <c r="I15" s="6" t="s">
        <v>9</v>
      </c>
      <c r="J15" s="3" t="e">
        <f t="shared" si="1"/>
        <v>#REF!</v>
      </c>
    </row>
    <row r="16" spans="1:10" x14ac:dyDescent="0.2">
      <c r="A16" s="1" t="e">
        <f>#REF!</f>
        <v>#REF!</v>
      </c>
      <c r="B16" s="1" t="e">
        <f>#REF!</f>
        <v>#REF!</v>
      </c>
      <c r="C16" s="1" t="e">
        <f>#REF!</f>
        <v>#REF!</v>
      </c>
      <c r="D16" s="1">
        <v>0</v>
      </c>
      <c r="E16" s="1">
        <v>0</v>
      </c>
      <c r="F16" s="1" t="e">
        <f t="shared" si="0"/>
        <v>#REF!</v>
      </c>
      <c r="G16" s="1" t="s">
        <v>29</v>
      </c>
      <c r="I16" s="6" t="s">
        <v>10</v>
      </c>
      <c r="J16" s="3" t="e">
        <f t="shared" si="1"/>
        <v>#REF!</v>
      </c>
    </row>
    <row r="17" spans="1:10" x14ac:dyDescent="0.2">
      <c r="A17" s="1" t="e">
        <f>#REF!</f>
        <v>#REF!</v>
      </c>
      <c r="B17" s="1" t="e">
        <f>#REF!</f>
        <v>#REF!</v>
      </c>
      <c r="C17" s="1" t="e">
        <f>#REF!</f>
        <v>#REF!</v>
      </c>
      <c r="D17" s="1">
        <v>0</v>
      </c>
      <c r="E17" s="1">
        <v>0</v>
      </c>
      <c r="F17" s="1" t="e">
        <f t="shared" si="0"/>
        <v>#REF!</v>
      </c>
      <c r="G17" s="1" t="s">
        <v>29</v>
      </c>
      <c r="I17" s="6" t="s">
        <v>42</v>
      </c>
      <c r="J17" s="3" t="e">
        <f t="shared" si="1"/>
        <v>#REF!</v>
      </c>
    </row>
    <row r="18" spans="1:10" x14ac:dyDescent="0.2">
      <c r="A18" s="1" t="e">
        <f>#REF!</f>
        <v>#REF!</v>
      </c>
      <c r="B18" s="1" t="e">
        <f>#REF!</f>
        <v>#REF!</v>
      </c>
      <c r="C18" s="1" t="e">
        <f>#REF!</f>
        <v>#REF!</v>
      </c>
      <c r="D18" s="1">
        <v>0</v>
      </c>
      <c r="E18" s="1">
        <v>0</v>
      </c>
      <c r="F18" s="1" t="e">
        <f t="shared" si="0"/>
        <v>#REF!</v>
      </c>
      <c r="G18" s="1" t="str">
        <f>IF(ISERROR(#REF!),"-",UPPER(TRIM(#REF!)))</f>
        <v>-</v>
      </c>
      <c r="I18" s="6" t="s">
        <v>43</v>
      </c>
      <c r="J18" s="3" t="e">
        <f t="shared" si="1"/>
        <v>#REF!</v>
      </c>
    </row>
    <row r="19" spans="1:10" x14ac:dyDescent="0.2">
      <c r="A19" s="1" t="e">
        <f>#REF!</f>
        <v>#REF!</v>
      </c>
      <c r="B19" s="1" t="e">
        <f>#REF!</f>
        <v>#REF!</v>
      </c>
      <c r="C19" s="1" t="e">
        <f>#REF!</f>
        <v>#REF!</v>
      </c>
      <c r="D19" s="1">
        <v>0</v>
      </c>
      <c r="E19" s="1">
        <v>0</v>
      </c>
      <c r="F19" s="1" t="e">
        <f t="shared" si="0"/>
        <v>#REF!</v>
      </c>
      <c r="I19" s="6" t="s">
        <v>44</v>
      </c>
      <c r="J19" s="3" t="e">
        <f t="shared" si="1"/>
        <v>#REF!</v>
      </c>
    </row>
    <row r="20" spans="1:10" x14ac:dyDescent="0.2">
      <c r="A20" s="1" t="e">
        <f>#REF!</f>
        <v>#REF!</v>
      </c>
      <c r="B20" s="1" t="e">
        <f>#REF!</f>
        <v>#REF!</v>
      </c>
      <c r="C20" s="1" t="e">
        <f>#REF!</f>
        <v>#REF!</v>
      </c>
      <c r="D20" s="1">
        <v>0</v>
      </c>
      <c r="E20" s="1">
        <v>0</v>
      </c>
      <c r="F20" s="1" t="e">
        <f t="shared" si="0"/>
        <v>#REF!</v>
      </c>
      <c r="G20" s="1" t="str">
        <f>IF(ISERROR(#REF!),"-",UPPER(TRIM(#REF!)))</f>
        <v>-</v>
      </c>
      <c r="I20" s="2" t="s">
        <v>24</v>
      </c>
      <c r="J20" s="3" t="e">
        <f t="shared" si="1"/>
        <v>#REF!</v>
      </c>
    </row>
    <row r="21" spans="1:10" x14ac:dyDescent="0.2">
      <c r="A21" s="1" t="e">
        <f>#REF!</f>
        <v>#REF!</v>
      </c>
      <c r="B21" s="1" t="e">
        <f>#REF!</f>
        <v>#REF!</v>
      </c>
      <c r="C21" s="1" t="e">
        <f>#REF!</f>
        <v>#REF!</v>
      </c>
      <c r="D21" s="1">
        <v>0</v>
      </c>
      <c r="E21" s="1">
        <v>0</v>
      </c>
      <c r="F21" s="1" t="e">
        <f t="shared" si="0"/>
        <v>#REF!</v>
      </c>
      <c r="G21" s="1" t="str">
        <f>IF(ISERROR(#REF!),"-",UPPER(TRIM(#REF!)))</f>
        <v>-</v>
      </c>
      <c r="I21" s="2" t="s">
        <v>1</v>
      </c>
      <c r="J21" s="3" t="e">
        <f t="shared" si="1"/>
        <v>#REF!</v>
      </c>
    </row>
    <row r="22" spans="1:10" x14ac:dyDescent="0.2">
      <c r="A22" s="1" t="e">
        <f>#REF!</f>
        <v>#REF!</v>
      </c>
      <c r="B22" s="1" t="e">
        <f>#REF!</f>
        <v>#REF!</v>
      </c>
      <c r="C22" s="1" t="e">
        <f>#REF!</f>
        <v>#REF!</v>
      </c>
      <c r="D22" s="1">
        <v>0</v>
      </c>
      <c r="E22" s="1">
        <v>0</v>
      </c>
      <c r="F22" s="1" t="e">
        <f t="shared" si="0"/>
        <v>#REF!</v>
      </c>
      <c r="G22" s="1" t="str">
        <f>IF(ISERROR(#REF!),"-",UPPER(TRIM(#REF!)))</f>
        <v>-</v>
      </c>
      <c r="I22" s="6" t="s">
        <v>11</v>
      </c>
      <c r="J22" s="3" t="e">
        <f t="shared" si="1"/>
        <v>#REF!</v>
      </c>
    </row>
    <row r="23" spans="1:10" x14ac:dyDescent="0.2">
      <c r="A23" s="1" t="e">
        <f>#REF!</f>
        <v>#REF!</v>
      </c>
      <c r="B23" s="1" t="e">
        <f>#REF!</f>
        <v>#REF!</v>
      </c>
      <c r="C23" s="1" t="e">
        <f>#REF!</f>
        <v>#REF!</v>
      </c>
      <c r="D23" s="1">
        <v>0</v>
      </c>
      <c r="E23" s="1">
        <v>0</v>
      </c>
      <c r="F23" s="1" t="e">
        <f t="shared" si="0"/>
        <v>#REF!</v>
      </c>
      <c r="G23" s="1" t="str">
        <f>IF(ISERROR(#REF!),"-",UPPER(TRIM(#REF!)))</f>
        <v>-</v>
      </c>
      <c r="I23" s="6" t="s">
        <v>12</v>
      </c>
      <c r="J23" s="3" t="e">
        <f t="shared" si="1"/>
        <v>#REF!</v>
      </c>
    </row>
    <row r="24" spans="1:10" x14ac:dyDescent="0.2">
      <c r="A24" s="1" t="e">
        <f>#REF!</f>
        <v>#REF!</v>
      </c>
      <c r="B24" s="1" t="e">
        <f>#REF!</f>
        <v>#REF!</v>
      </c>
      <c r="C24" s="1" t="e">
        <f>#REF!</f>
        <v>#REF!</v>
      </c>
      <c r="D24" s="1">
        <v>0</v>
      </c>
      <c r="E24" s="1">
        <v>0</v>
      </c>
      <c r="F24" s="1" t="e">
        <f t="shared" si="0"/>
        <v>#REF!</v>
      </c>
      <c r="I24" s="6" t="s">
        <v>13</v>
      </c>
      <c r="J24" s="3" t="e">
        <f t="shared" si="1"/>
        <v>#REF!</v>
      </c>
    </row>
    <row r="25" spans="1:10" x14ac:dyDescent="0.2">
      <c r="A25" s="1" t="e">
        <f>#REF!</f>
        <v>#REF!</v>
      </c>
      <c r="B25" s="1" t="e">
        <f>#REF!</f>
        <v>#REF!</v>
      </c>
      <c r="C25" s="1" t="e">
        <f>#REF!</f>
        <v>#REF!</v>
      </c>
      <c r="D25" s="1">
        <v>0</v>
      </c>
      <c r="E25" s="1">
        <v>0</v>
      </c>
      <c r="F25" s="1" t="e">
        <f t="shared" si="0"/>
        <v>#REF!</v>
      </c>
      <c r="I25" s="6" t="s">
        <v>14</v>
      </c>
      <c r="J25" s="3" t="e">
        <f t="shared" si="1"/>
        <v>#REF!</v>
      </c>
    </row>
    <row r="26" spans="1:10" x14ac:dyDescent="0.2">
      <c r="A26" s="1" t="e">
        <f>#REF!</f>
        <v>#REF!</v>
      </c>
      <c r="B26" s="1" t="e">
        <f>#REF!</f>
        <v>#REF!</v>
      </c>
      <c r="C26" s="1" t="e">
        <f>#REF!</f>
        <v>#REF!</v>
      </c>
      <c r="D26" s="1">
        <v>0</v>
      </c>
      <c r="E26" s="1">
        <v>0</v>
      </c>
      <c r="F26" s="1" t="e">
        <f t="shared" si="0"/>
        <v>#REF!</v>
      </c>
      <c r="G26" s="1" t="e">
        <f>MID(TRIM(#REF!),1,4)</f>
        <v>#REF!</v>
      </c>
      <c r="I26" s="2" t="s">
        <v>2</v>
      </c>
      <c r="J26" s="3" t="e">
        <f t="shared" si="1"/>
        <v>#REF!</v>
      </c>
    </row>
    <row r="27" spans="1:10" x14ac:dyDescent="0.2">
      <c r="A27" s="1" t="e">
        <f>#REF!</f>
        <v>#REF!</v>
      </c>
      <c r="B27" s="1" t="e">
        <f>#REF!</f>
        <v>#REF!</v>
      </c>
      <c r="C27" s="1" t="e">
        <f>#REF!</f>
        <v>#REF!</v>
      </c>
      <c r="D27" s="1">
        <v>0</v>
      </c>
      <c r="E27" s="1">
        <v>0</v>
      </c>
      <c r="F27" s="1" t="e">
        <f t="shared" si="0"/>
        <v>#REF!</v>
      </c>
      <c r="G27" s="7" t="e">
        <f>SUM(F2:F46)</f>
        <v>#REF!</v>
      </c>
      <c r="I27" s="2" t="s">
        <v>3</v>
      </c>
      <c r="J27" s="3" t="e">
        <f t="shared" si="1"/>
        <v>#REF!</v>
      </c>
    </row>
    <row r="28" spans="1:10" x14ac:dyDescent="0.2">
      <c r="A28" s="1" t="e">
        <f>#REF!</f>
        <v>#REF!</v>
      </c>
      <c r="B28" s="1" t="e">
        <f>#REF!</f>
        <v>#REF!</v>
      </c>
      <c r="C28" s="1" t="e">
        <f>#REF!</f>
        <v>#REF!</v>
      </c>
      <c r="D28" s="1">
        <v>0</v>
      </c>
      <c r="E28" s="1">
        <v>0</v>
      </c>
      <c r="F28" s="1" t="e">
        <f t="shared" si="0"/>
        <v>#REF!</v>
      </c>
      <c r="G28" s="1" t="s">
        <v>29</v>
      </c>
      <c r="H28" s="1"/>
      <c r="I28" s="2" t="s">
        <v>45</v>
      </c>
      <c r="J28" s="3" t="e">
        <f t="shared" si="1"/>
        <v>#REF!</v>
      </c>
    </row>
    <row r="29" spans="1:10" x14ac:dyDescent="0.2">
      <c r="A29" s="1" t="e">
        <f>#REF!</f>
        <v>#REF!</v>
      </c>
      <c r="B29" s="1" t="e">
        <f>#REF!</f>
        <v>#REF!</v>
      </c>
      <c r="C29" s="1" t="e">
        <f>#REF!</f>
        <v>#REF!</v>
      </c>
      <c r="D29" s="1">
        <v>0</v>
      </c>
      <c r="E29" s="1">
        <v>0</v>
      </c>
      <c r="F29" s="1" t="e">
        <f t="shared" si="0"/>
        <v>#REF!</v>
      </c>
      <c r="G29" s="1" t="e">
        <f>MID(TRIM(#REF!),6,2)</f>
        <v>#REF!</v>
      </c>
      <c r="I29" s="2" t="s">
        <v>4</v>
      </c>
      <c r="J29" s="3" t="e">
        <f t="shared" si="1"/>
        <v>#REF!</v>
      </c>
    </row>
    <row r="30" spans="1:10" x14ac:dyDescent="0.2">
      <c r="A30" s="1" t="e">
        <f>#REF!</f>
        <v>#REF!</v>
      </c>
      <c r="B30" s="1" t="e">
        <f>#REF!</f>
        <v>#REF!</v>
      </c>
      <c r="C30" s="1" t="e">
        <f>#REF!</f>
        <v>#REF!</v>
      </c>
      <c r="D30" s="1">
        <v>0</v>
      </c>
      <c r="E30" s="1">
        <v>0</v>
      </c>
      <c r="F30" s="1" t="e">
        <f t="shared" si="0"/>
        <v>#REF!</v>
      </c>
      <c r="G30" s="1">
        <v>406</v>
      </c>
      <c r="I30" s="2" t="s">
        <v>27</v>
      </c>
      <c r="J30" s="3" t="e">
        <f t="shared" si="1"/>
        <v>#REF!</v>
      </c>
    </row>
    <row r="31" spans="1:10" x14ac:dyDescent="0.2">
      <c r="A31" s="1" t="e">
        <f>#REF!</f>
        <v>#REF!</v>
      </c>
      <c r="B31" s="1" t="e">
        <f>#REF!</f>
        <v>#REF!</v>
      </c>
      <c r="C31" s="1" t="e">
        <f>#REF!</f>
        <v>#REF!</v>
      </c>
      <c r="D31" s="1">
        <v>0</v>
      </c>
      <c r="E31" s="1">
        <v>0</v>
      </c>
      <c r="F31" s="1" t="e">
        <f t="shared" si="0"/>
        <v>#REF!</v>
      </c>
      <c r="G31" s="1" t="s">
        <v>15</v>
      </c>
      <c r="I31" s="2" t="s">
        <v>36</v>
      </c>
      <c r="J31" s="3" t="e">
        <f t="shared" si="1"/>
        <v>#REF!</v>
      </c>
    </row>
    <row r="32" spans="1:10" x14ac:dyDescent="0.2">
      <c r="A32" s="1" t="e">
        <f>#REF!</f>
        <v>#REF!</v>
      </c>
      <c r="B32" s="1" t="e">
        <f>#REF!</f>
        <v>#REF!</v>
      </c>
      <c r="C32" s="1" t="e">
        <f>#REF!</f>
        <v>#REF!</v>
      </c>
      <c r="D32" s="1">
        <v>0</v>
      </c>
      <c r="E32" s="1">
        <v>0</v>
      </c>
      <c r="F32" s="1" t="e">
        <f t="shared" si="0"/>
        <v>#REF!</v>
      </c>
      <c r="G32" s="1" t="s">
        <v>29</v>
      </c>
      <c r="I32" s="2" t="s">
        <v>31</v>
      </c>
      <c r="J32" s="3" t="e">
        <f t="shared" si="1"/>
        <v>#REF!</v>
      </c>
    </row>
    <row r="33" spans="1:10" x14ac:dyDescent="0.2">
      <c r="A33" s="1" t="e">
        <f>#REF!</f>
        <v>#REF!</v>
      </c>
      <c r="B33" s="1" t="e">
        <f>#REF!</f>
        <v>#REF!</v>
      </c>
      <c r="C33" s="1" t="e">
        <f>#REF!</f>
        <v>#REF!</v>
      </c>
      <c r="D33" s="1">
        <v>0</v>
      </c>
      <c r="E33" s="1">
        <v>0</v>
      </c>
      <c r="F33" s="1" t="e">
        <f t="shared" si="0"/>
        <v>#REF!</v>
      </c>
      <c r="G33" s="1" t="s">
        <v>29</v>
      </c>
      <c r="I33" s="2" t="s">
        <v>32</v>
      </c>
      <c r="J33" s="3" t="e">
        <f t="shared" si="1"/>
        <v>#REF!</v>
      </c>
    </row>
    <row r="34" spans="1:10" x14ac:dyDescent="0.2">
      <c r="A34" s="1" t="e">
        <f>#REF!</f>
        <v>#REF!</v>
      </c>
      <c r="B34" s="1" t="e">
        <f>#REF!</f>
        <v>#REF!</v>
      </c>
      <c r="C34" s="1" t="e">
        <f>#REF!</f>
        <v>#REF!</v>
      </c>
      <c r="D34" s="1">
        <v>0</v>
      </c>
      <c r="E34" s="1">
        <v>0</v>
      </c>
      <c r="F34" s="1" t="e">
        <f t="shared" si="0"/>
        <v>#REF!</v>
      </c>
      <c r="G34" s="1" t="s">
        <v>29</v>
      </c>
      <c r="I34" s="2" t="s">
        <v>33</v>
      </c>
      <c r="J34" s="3" t="e">
        <f t="shared" si="1"/>
        <v>#REF!</v>
      </c>
    </row>
    <row r="35" spans="1:10" x14ac:dyDescent="0.2">
      <c r="A35" s="1" t="e">
        <f>#REF!</f>
        <v>#REF!</v>
      </c>
      <c r="B35" s="1" t="e">
        <f>#REF!</f>
        <v>#REF!</v>
      </c>
      <c r="C35" s="1" t="e">
        <f>#REF!</f>
        <v>#REF!</v>
      </c>
      <c r="D35" s="1">
        <v>0</v>
      </c>
      <c r="E35" s="1">
        <v>0</v>
      </c>
      <c r="F35" s="1" t="e">
        <f t="shared" si="0"/>
        <v>#REF!</v>
      </c>
      <c r="G35" s="1" t="s">
        <v>29</v>
      </c>
      <c r="I35" s="2" t="s">
        <v>34</v>
      </c>
      <c r="J35" s="3" t="e">
        <f t="shared" si="1"/>
        <v>#REF!</v>
      </c>
    </row>
    <row r="36" spans="1:10" x14ac:dyDescent="0.2">
      <c r="A36" s="1" t="e">
        <f>#REF!</f>
        <v>#REF!</v>
      </c>
      <c r="B36" s="1" t="e">
        <f>#REF!</f>
        <v>#REF!</v>
      </c>
      <c r="C36" s="1" t="e">
        <f>#REF!</f>
        <v>#REF!</v>
      </c>
      <c r="D36" s="1">
        <v>0</v>
      </c>
      <c r="E36" s="1">
        <v>0</v>
      </c>
      <c r="F36" s="1" t="e">
        <f t="shared" si="0"/>
        <v>#REF!</v>
      </c>
      <c r="G36" s="1" t="s">
        <v>29</v>
      </c>
      <c r="I36" s="2" t="s">
        <v>35</v>
      </c>
      <c r="J36" s="3" t="e">
        <f t="shared" si="1"/>
        <v>#REF!</v>
      </c>
    </row>
    <row r="37" spans="1:10" x14ac:dyDescent="0.2">
      <c r="A37" s="1" t="e">
        <f>#REF!</f>
        <v>#REF!</v>
      </c>
      <c r="B37" s="1" t="e">
        <f>#REF!</f>
        <v>#REF!</v>
      </c>
      <c r="C37" s="1" t="e">
        <f>#REF!</f>
        <v>#REF!</v>
      </c>
      <c r="D37" s="1">
        <v>0</v>
      </c>
      <c r="E37" s="1">
        <v>0</v>
      </c>
      <c r="F37" s="1" t="e">
        <f t="shared" si="0"/>
        <v>#REF!</v>
      </c>
      <c r="G37" s="1" t="e">
        <f>TEXT(10000 * SUM(J2:J46), "00000")</f>
        <v>#REF!</v>
      </c>
      <c r="I37" s="2" t="s">
        <v>47</v>
      </c>
      <c r="J37" s="3" t="e">
        <f t="shared" si="1"/>
        <v>#REF!</v>
      </c>
    </row>
    <row r="38" spans="1:10" x14ac:dyDescent="0.2">
      <c r="A38" s="1" t="e">
        <f>#REF!</f>
        <v>#REF!</v>
      </c>
      <c r="B38" s="1" t="e">
        <f>#REF!</f>
        <v>#REF!</v>
      </c>
      <c r="C38" s="1" t="e">
        <f>#REF!</f>
        <v>#REF!</v>
      </c>
      <c r="D38" s="1">
        <v>0</v>
      </c>
      <c r="E38" s="1">
        <v>0</v>
      </c>
      <c r="F38" s="1" t="e">
        <f t="shared" si="0"/>
        <v>#REF!</v>
      </c>
      <c r="G38" s="1" t="e">
        <f>IF(INT(VALUE(#REF!)) &gt; 0, TEXT(INT(VALUE(#REF!)),"00000000000"), "0")</f>
        <v>#REF!</v>
      </c>
      <c r="I38" s="2" t="s">
        <v>0</v>
      </c>
      <c r="J38" s="3" t="e">
        <f t="shared" si="1"/>
        <v>#REF!</v>
      </c>
    </row>
    <row r="39" spans="1:10" x14ac:dyDescent="0.2">
      <c r="A39" s="1" t="e">
        <f>#REF!</f>
        <v>#REF!</v>
      </c>
      <c r="B39" s="1" t="e">
        <f>#REF!</f>
        <v>#REF!</v>
      </c>
      <c r="C39" s="1" t="e">
        <f>#REF!</f>
        <v>#REF!</v>
      </c>
      <c r="D39" s="1">
        <v>0</v>
      </c>
      <c r="E39" s="1">
        <v>0</v>
      </c>
      <c r="F39" s="1" t="e">
        <f t="shared" si="0"/>
        <v>#REF!</v>
      </c>
      <c r="J39" s="3" t="e">
        <f t="shared" si="1"/>
        <v>#REF!</v>
      </c>
    </row>
    <row r="40" spans="1:10" x14ac:dyDescent="0.2">
      <c r="A40" s="1" t="e">
        <f>#REF!</f>
        <v>#REF!</v>
      </c>
      <c r="B40" s="1" t="e">
        <f>#REF!</f>
        <v>#REF!</v>
      </c>
      <c r="C40" s="1" t="e">
        <f>#REF!</f>
        <v>#REF!</v>
      </c>
      <c r="D40" s="1">
        <v>0</v>
      </c>
      <c r="E40" s="1">
        <v>0</v>
      </c>
      <c r="F40" s="1" t="e">
        <f t="shared" si="0"/>
        <v>#REF!</v>
      </c>
      <c r="J40" s="3" t="e">
        <f t="shared" si="1"/>
        <v>#REF!</v>
      </c>
    </row>
    <row r="41" spans="1:10" x14ac:dyDescent="0.2">
      <c r="A41" s="1" t="e">
        <f>#REF!</f>
        <v>#REF!</v>
      </c>
      <c r="B41" s="1" t="e">
        <f>#REF!</f>
        <v>#REF!</v>
      </c>
      <c r="C41" s="1" t="e">
        <f>#REF!</f>
        <v>#REF!</v>
      </c>
      <c r="D41" s="1">
        <v>0</v>
      </c>
      <c r="E41" s="1">
        <v>0</v>
      </c>
      <c r="F41" s="1" t="e">
        <f t="shared" si="0"/>
        <v>#REF!</v>
      </c>
      <c r="J41" s="3" t="e">
        <f t="shared" si="1"/>
        <v>#REF!</v>
      </c>
    </row>
    <row r="42" spans="1:10" x14ac:dyDescent="0.2">
      <c r="A42" s="1" t="e">
        <f>#REF!</f>
        <v>#REF!</v>
      </c>
      <c r="B42" s="1" t="e">
        <f>#REF!</f>
        <v>#REF!</v>
      </c>
      <c r="C42" s="1" t="e">
        <f>#REF!</f>
        <v>#REF!</v>
      </c>
      <c r="D42" s="1">
        <v>0</v>
      </c>
      <c r="E42" s="1">
        <v>0</v>
      </c>
      <c r="F42" s="1" t="e">
        <f t="shared" si="0"/>
        <v>#REF!</v>
      </c>
      <c r="J42" s="3" t="e">
        <f t="shared" si="1"/>
        <v>#REF!</v>
      </c>
    </row>
    <row r="43" spans="1:10" x14ac:dyDescent="0.2">
      <c r="A43" s="1" t="e">
        <f>#REF!</f>
        <v>#REF!</v>
      </c>
      <c r="B43" s="1" t="e">
        <f>#REF!</f>
        <v>#REF!</v>
      </c>
      <c r="C43" s="1" t="e">
        <f>#REF!</f>
        <v>#REF!</v>
      </c>
      <c r="D43" s="1">
        <v>0</v>
      </c>
      <c r="E43" s="1">
        <v>0</v>
      </c>
      <c r="F43" s="1" t="e">
        <f t="shared" si="0"/>
        <v>#REF!</v>
      </c>
      <c r="J43" s="3" t="e">
        <f t="shared" si="1"/>
        <v>#REF!</v>
      </c>
    </row>
    <row r="44" spans="1:10" x14ac:dyDescent="0.2">
      <c r="A44" s="1" t="e">
        <f>#REF!</f>
        <v>#REF!</v>
      </c>
      <c r="B44" s="1" t="e">
        <f>#REF!</f>
        <v>#REF!</v>
      </c>
      <c r="C44" s="1" t="e">
        <f>#REF!</f>
        <v>#REF!</v>
      </c>
      <c r="D44" s="1">
        <v>0</v>
      </c>
      <c r="E44" s="1">
        <v>0</v>
      </c>
      <c r="F44" s="1" t="e">
        <f t="shared" si="0"/>
        <v>#REF!</v>
      </c>
      <c r="J44" s="3" t="e">
        <f t="shared" si="1"/>
        <v>#REF!</v>
      </c>
    </row>
    <row r="45" spans="1:10" x14ac:dyDescent="0.2">
      <c r="A45" s="1" t="e">
        <f>#REF!</f>
        <v>#REF!</v>
      </c>
      <c r="B45" s="1" t="e">
        <f>#REF!</f>
        <v>#REF!</v>
      </c>
      <c r="C45" s="1" t="e">
        <f>#REF!</f>
        <v>#REF!</v>
      </c>
      <c r="D45" s="1">
        <v>0</v>
      </c>
      <c r="E45" s="1">
        <v>0</v>
      </c>
      <c r="F45" s="1" t="e">
        <f t="shared" si="0"/>
        <v>#REF!</v>
      </c>
      <c r="J45" s="3" t="e">
        <f t="shared" si="1"/>
        <v>#REF!</v>
      </c>
    </row>
    <row r="46" spans="1:10" x14ac:dyDescent="0.2">
      <c r="A46" s="1" t="e">
        <f>#REF!</f>
        <v>#REF!</v>
      </c>
      <c r="B46" s="1" t="e">
        <f>#REF!</f>
        <v>#REF!</v>
      </c>
      <c r="C46" s="1" t="e">
        <f>#REF!</f>
        <v>#REF!</v>
      </c>
      <c r="D46" s="1">
        <v>0</v>
      </c>
      <c r="E46" s="1">
        <v>0</v>
      </c>
      <c r="F46" s="1" t="e">
        <f t="shared" si="0"/>
        <v>#REF!</v>
      </c>
      <c r="J46" s="3" t="e">
        <f t="shared" si="1"/>
        <v>#REF!</v>
      </c>
    </row>
  </sheetData>
  <sheetProtection password="C79A"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Skračeni plan 2024.g.</vt:lpstr>
      <vt:lpstr>Plan 2024.</vt:lpstr>
      <vt:lpstr>PraviPod</vt:lpstr>
      <vt:lpstr>'Plan 2024.'!Print_Titles</vt:lpstr>
    </vt:vector>
  </TitlesOfParts>
  <Company>Zavod za platni promet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Server_statistike</dc:creator>
  <cp:lastModifiedBy>Tomislav Šemper</cp:lastModifiedBy>
  <cp:lastPrinted>2024-01-22T09:46:58Z</cp:lastPrinted>
  <dcterms:created xsi:type="dcterms:W3CDTF">2001-11-21T09:32:18Z</dcterms:created>
  <dcterms:modified xsi:type="dcterms:W3CDTF">2024-02-05T07:57:54Z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